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8810" windowHeight="12195" tabRatio="690" activeTab="1"/>
  </bookViews>
  <sheets>
    <sheet name="Optional Faculty Effort Calc" sheetId="1" r:id="rId1"/>
    <sheet name="YEAR 1" sheetId="2" r:id="rId2"/>
    <sheet name="YEAR 2" sheetId="3" r:id="rId3"/>
    <sheet name="YEAR 3" sheetId="4" r:id="rId4"/>
    <sheet name="YEAR 4" sheetId="5" r:id="rId5"/>
    <sheet name="YEAR 5" sheetId="6" r:id="rId6"/>
    <sheet name="CUMULATIVE" sheetId="7" r:id="rId7"/>
  </sheets>
  <definedNames>
    <definedName name="_xlnm.Print_Area" localSheetId="6">'CUMULATIVE'!$A$2:$X$125</definedName>
    <definedName name="_xlnm.Print_Area" localSheetId="0">'Optional Faculty Effort Calc'!$A$1:$L$25</definedName>
    <definedName name="_xlnm.Print_Area" localSheetId="1">'YEAR 1'!$A$2:$M$124</definedName>
    <definedName name="_xlnm.Print_Area" localSheetId="2">'YEAR 2'!$A$2:$M$124</definedName>
    <definedName name="_xlnm.Print_Area" localSheetId="3">'YEAR 3'!$A$2:$M$124</definedName>
    <definedName name="_xlnm.Print_Area" localSheetId="4">'YEAR 4'!$A$2:$M$124</definedName>
    <definedName name="_xlnm.Print_Area" localSheetId="5">'YEAR 5'!$A$2:$M$124</definedName>
  </definedNames>
  <calcPr fullCalcOnLoad="1"/>
</workbook>
</file>

<file path=xl/comments2.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text>
    </comment>
    <comment ref="C4" authorId="0">
      <text>
        <r>
          <rPr>
            <b/>
            <sz val="10"/>
            <rFont val="Tahoma"/>
            <family val="2"/>
          </rPr>
          <t>The Project Dates for the ENTIRE Project Period must be entered for the worksheet to function properly.</t>
        </r>
        <r>
          <rPr>
            <sz val="10"/>
            <rFont val="Tahoma"/>
            <family val="2"/>
          </rPr>
          <t xml:space="preserve">
</t>
        </r>
      </text>
    </comment>
  </commentList>
</comments>
</file>

<file path=xl/comments3.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text>
    </comment>
  </commentList>
</comments>
</file>

<file path=xl/comments4.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text>
    </comment>
  </commentList>
</comments>
</file>

<file path=xl/comments5.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text>
    </comment>
  </commentList>
</comments>
</file>

<file path=xl/comments6.xml><?xml version="1.0" encoding="utf-8"?>
<comments xmlns="http://schemas.openxmlformats.org/spreadsheetml/2006/main">
  <authors>
    <author>AHBoateng</author>
  </authors>
  <commentList>
    <comment ref="J53" authorId="0">
      <text>
        <r>
          <rPr>
            <sz val="10"/>
            <rFont val="Arial"/>
            <family val="2"/>
          </rPr>
          <t>Equipment is defined as a single item with a cost of $5,000 or more. If a single item costs less than $5,000, please include it in the Materials and Supplies section.</t>
        </r>
      </text>
    </comment>
    <comment ref="J54" authorId="0">
      <text>
        <r>
          <rPr>
            <sz val="10"/>
            <rFont val="Arial"/>
            <family val="2"/>
          </rPr>
          <t>Equipment is defined as a single item with a cost of $5,000 or more. If a single item costs less than $5,000, please include it in the Materials and Supplies section.</t>
        </r>
      </text>
    </comment>
  </commentList>
</comments>
</file>

<file path=xl/sharedStrings.xml><?xml version="1.0" encoding="utf-8"?>
<sst xmlns="http://schemas.openxmlformats.org/spreadsheetml/2006/main" count="747" uniqueCount="167">
  <si>
    <t>Project End Date:</t>
  </si>
  <si>
    <t>Name</t>
  </si>
  <si>
    <t>Title</t>
  </si>
  <si>
    <t>Requested Salary</t>
  </si>
  <si>
    <t>no</t>
  </si>
  <si>
    <t>Other</t>
  </si>
  <si>
    <t>A. SENIOR PERSONNEL</t>
  </si>
  <si>
    <t>B. OTHER PERSONNEL</t>
  </si>
  <si>
    <t>C. FRINGE BENEFITS</t>
  </si>
  <si>
    <t>E. TRAVEL</t>
  </si>
  <si>
    <t>Domestic</t>
  </si>
  <si>
    <t>Foreign</t>
  </si>
  <si>
    <t>F. PARTICIPANT SUPPORT COSTS</t>
  </si>
  <si>
    <t>Stipends</t>
  </si>
  <si>
    <t>Travel</t>
  </si>
  <si>
    <t>Subsistence</t>
  </si>
  <si>
    <t>G. OTHER DIRECT COSTS</t>
  </si>
  <si>
    <t>Materials and Supplies</t>
  </si>
  <si>
    <t>Consultant Services</t>
  </si>
  <si>
    <t>Computer Services</t>
  </si>
  <si>
    <t>yes</t>
  </si>
  <si>
    <t>Inflation Factor</t>
  </si>
  <si>
    <t>Undergraduate Students</t>
  </si>
  <si>
    <t>Graduate Students</t>
  </si>
  <si>
    <t xml:space="preserve">RESIDUAL FUNDS </t>
  </si>
  <si>
    <t>L. TOTAL AMOUNT OF FUNDING REQUESTED</t>
  </si>
  <si>
    <t xml:space="preserve">TOTAL AMOUNT OF FUNDING REQUESTED </t>
  </si>
  <si>
    <t>D. EQUIPMENT (Single Items Greater than $5,000)</t>
  </si>
  <si>
    <t>Principal Investigator (PI)</t>
  </si>
  <si>
    <t>Months of Effort</t>
  </si>
  <si>
    <t>Institutional Base Salary</t>
  </si>
  <si>
    <t>Number of Years:</t>
  </si>
  <si>
    <t>I. FACILITIES &amp; ADMINISTRATIVE (INDIRECT) COSTS</t>
  </si>
  <si>
    <t>Modified Total Direct Costs (MTDC) Base</t>
  </si>
  <si>
    <t xml:space="preserve">TOTAL DIRECT AND FACILITIES &amp; ADMINISTRATIVE (INDIRECT) COSTS </t>
  </si>
  <si>
    <t xml:space="preserve">TOTAL FACILITIES &amp; ADMINISTRATIVE (INDIRECT) COSTS </t>
  </si>
  <si>
    <t xml:space="preserve">Inflation Rate: </t>
  </si>
  <si>
    <t>Project Start Date:</t>
  </si>
  <si>
    <t>Equipment—Recurring</t>
  </si>
  <si>
    <t>Publication/Documentation/Dissemination</t>
  </si>
  <si>
    <t>Facilities &amp; Administrative (Indirect) Rate</t>
  </si>
  <si>
    <t>J. TOTAL DIRECT AND FACILITIES &amp; ADMINISTRATIVE (INDIRECT) COSTS</t>
  </si>
  <si>
    <t>K. RESIDUAL FUNDS (If for Further Support of Current Project)</t>
  </si>
  <si>
    <t>H. TOTAL DIRECT COSTS</t>
  </si>
  <si>
    <t>FRINGE BENEFITS</t>
  </si>
  <si>
    <t>SALARIES AND WAGES</t>
  </si>
  <si>
    <t>EQUIPMENT</t>
  </si>
  <si>
    <t xml:space="preserve">TRAVEL </t>
  </si>
  <si>
    <t>PARTICIPANT SUPPORT COSTS</t>
  </si>
  <si>
    <t>OTHER DIRECT COSTS</t>
  </si>
  <si>
    <t>TOTAL DIRECT COSTS</t>
  </si>
  <si>
    <t>SALARIES, WAGES, AND FRINGE BENEFITS</t>
  </si>
  <si>
    <t>Year 1</t>
  </si>
  <si>
    <t>Year 2</t>
  </si>
  <si>
    <t>Year 3</t>
  </si>
  <si>
    <t>Year 4</t>
  </si>
  <si>
    <t>Year 5</t>
  </si>
  <si>
    <t>YEAR 1 
PROJECT TOTAL</t>
  </si>
  <si>
    <t xml:space="preserve">
YEAR 1
AMOUNT OF FUNDING REQUESTED FROM GRANT</t>
  </si>
  <si>
    <t>YEAR 2 
AMOUNT OF FUNDING REQUESTED FROM GRANT</t>
  </si>
  <si>
    <t>YEAR 2
PROJECT TOTAL</t>
  </si>
  <si>
    <t>YEAR 3
PROJECT TOTAL</t>
  </si>
  <si>
    <t>YEAR 3 
AMOUNT OF FUNDING REQUESTED FROM GRANT</t>
  </si>
  <si>
    <t>YEAR 4
PROJECT TOTAL</t>
  </si>
  <si>
    <t>YEAR 4 
AMOUNT OF FUNDING REQUESTED FROM GRANT</t>
  </si>
  <si>
    <t>YEAR 5
PROJECT TOTAL</t>
  </si>
  <si>
    <t>YEAR 5 
AMOUNT OF FUNDING REQUESTED FROM GRANT</t>
  </si>
  <si>
    <t>CUMULATIVE
PROJECT TOTAL</t>
  </si>
  <si>
    <t>CUMULATIVE 
AMOUNT OF FUNDING REQUESTED FROM GRANT</t>
  </si>
  <si>
    <t>Direct Costs of Subrecipient 1</t>
  </si>
  <si>
    <t>Facilities &amp; Administrative (Indirect) Costs of Subrecipient 1</t>
  </si>
  <si>
    <t>Subaward 1 Subtotal</t>
  </si>
  <si>
    <t>Subaward 1 Modified Total Direct Costs (MTDC) Exclusion</t>
  </si>
  <si>
    <t>Subaward 1 Modified Total Direct Costs (MTDC)</t>
  </si>
  <si>
    <t>Direct Costs of Subrecipient 2</t>
  </si>
  <si>
    <t>Facilities &amp; Administrative (Indirect) Costs of Subrecipient 2</t>
  </si>
  <si>
    <t>Subaward 2 Subtotal</t>
  </si>
  <si>
    <t>Subaward 2 Modified Total Direct Costs (MTDC) Exclusion</t>
  </si>
  <si>
    <t>Subaward 2 Modified Total Direct Costs (MTDC)</t>
  </si>
  <si>
    <t>Direct Costs of Subrecipient 3</t>
  </si>
  <si>
    <t>Facilities &amp; Administrative (Indirect) Costs of Subrecipient 3</t>
  </si>
  <si>
    <t>Subaward 3 Subtotal</t>
  </si>
  <si>
    <t>Subaward 3 Modified Total Direct Costs (MTDC) Exclusion</t>
  </si>
  <si>
    <t>Subaward 3 Modified Total Direct Costs (MTDC)</t>
  </si>
  <si>
    <t>SUBAWARD 1</t>
  </si>
  <si>
    <t>SUBAWARD 2</t>
  </si>
  <si>
    <t>SUBAWARD 3</t>
  </si>
  <si>
    <t>YEAR 3 
PROJECT TOTAL</t>
  </si>
  <si>
    <t>YEAR 4 
PROJECT TOTAL</t>
  </si>
  <si>
    <t xml:space="preserve">
YEAR 4
AMOUNT OF FUNDING REQUESTED FROM GRANT</t>
  </si>
  <si>
    <t>YEAR 5 
PROJECT TOTAL</t>
  </si>
  <si>
    <t xml:space="preserve">
YEAR 5
AMOUNT OF FUNDING REQUESTED FROM GRANT</t>
  </si>
  <si>
    <t>Institutional Appointment in Months (i.e. 9, 12)</t>
  </si>
  <si>
    <t>Project Title:</t>
  </si>
  <si>
    <t>YEAR 2 
PROJECT TOTAL</t>
  </si>
  <si>
    <t xml:space="preserve">
YEAR 2
AMOUNT OF FUNDING REQUESTED FROM GRANT</t>
  </si>
  <si>
    <t>YEAR 1</t>
  </si>
  <si>
    <t>YEAR 2</t>
  </si>
  <si>
    <t>YEAR 3</t>
  </si>
  <si>
    <t xml:space="preserve">YEAR 4 </t>
  </si>
  <si>
    <t xml:space="preserve">YEAR 5 </t>
  </si>
  <si>
    <t>YEAR 5</t>
  </si>
  <si>
    <t xml:space="preserve"> </t>
  </si>
  <si>
    <t xml:space="preserve">  </t>
  </si>
  <si>
    <t>PROPOSAL BUDGET
YEAR 1</t>
  </si>
  <si>
    <t>PROPOSAL BUDGET
YEAR 1
(Continued)</t>
  </si>
  <si>
    <t>PROPOSAL BUDGET
YEAR 2
(Continued)</t>
  </si>
  <si>
    <t>PROPOSAL BUDGET
YEAR 2</t>
  </si>
  <si>
    <t>PROPOSAL BUDGET
YEAR 3</t>
  </si>
  <si>
    <t>PROPOSAL BUDGET
YEAR 3
(Continued)</t>
  </si>
  <si>
    <t>PROPOSAL BUDGET
YEAR 4</t>
  </si>
  <si>
    <t>PROPOSAL BUDGET
YEAR 4
(Continued)</t>
  </si>
  <si>
    <t>PROPOSAL BUDGET
YEAR 5
(Continued)</t>
  </si>
  <si>
    <t>PROPOSAL BUDGET
YEAR 5</t>
  </si>
  <si>
    <t>PROPOSAL BUDGET
CUMULATIVE
(Continued)</t>
  </si>
  <si>
    <t>PROPOSAL BUDGET
CUMULATIVE</t>
  </si>
  <si>
    <t xml:space="preserve">Revised </t>
  </si>
  <si>
    <t>Postdoctoral Scholar 
(Benefits-Eligible)</t>
  </si>
  <si>
    <t>Postdoctoral Scholar 
(Non-Benefits-Eligible)</t>
  </si>
  <si>
    <t>Other Professional 
(Benefits-Eligible)</t>
  </si>
  <si>
    <t>Other Professional 
(Non-Benefits-Eligible)</t>
  </si>
  <si>
    <t>Institutional Appointment 
(In Months)</t>
  </si>
  <si>
    <t>Calendar 
Percentage of Effort</t>
  </si>
  <si>
    <t>Calendar 
Months of Effort</t>
  </si>
  <si>
    <t>Academic 
Percentage of Effort</t>
  </si>
  <si>
    <t>Academic 
Months of Effort</t>
  </si>
  <si>
    <t>Summer 
Percentage of Effort</t>
  </si>
  <si>
    <t>Summer 
Months of Effort</t>
  </si>
  <si>
    <t>Advisory Messages</t>
  </si>
  <si>
    <t xml:space="preserve">TOTAL MONTHS OF EFFORT    
(TO BE USED FOR ONE INDIVIDUAL FOR ONE YEAR OF THE GRANT BUDGET ASSISTANCE TEMPLATE)   </t>
  </si>
  <si>
    <t>NOTES:</t>
  </si>
  <si>
    <t>Any combination of effort cannot exceed twelve months.</t>
  </si>
  <si>
    <r>
      <rPr>
        <u val="single"/>
        <sz val="12"/>
        <color indexed="63"/>
        <rFont val="Arial Narrow"/>
        <family val="2"/>
      </rPr>
      <t xml:space="preserve">Twelve-Month Institutional Appointments:
</t>
    </r>
    <r>
      <rPr>
        <sz val="12"/>
        <color indexed="63"/>
        <rFont val="Arial Narrow"/>
        <family val="2"/>
      </rPr>
      <t xml:space="preserve">The percentage of effort for a person with an institutional appointment of 12 months cannot exceed 100%, which is the equivalent of 12 person months of effort (100% effort x 12 calendar months = 12 person months of effort). 
For example, if a person has institutional appointment of 12 months and will be working 20% on the project during the calendar year, then his/her person months of effort during the calendar year will be 2.40 months (20% effort x 12 calendar months = 2.40 person months of effort). This person's total person months of effort to use for one year of the Grant Budget Assistance Template will be 2.40 months.
</t>
    </r>
    <r>
      <rPr>
        <u val="single"/>
        <sz val="12"/>
        <color indexed="63"/>
        <rFont val="Arial Narrow"/>
        <family val="2"/>
      </rPr>
      <t>All Other Institutional Appointments:</t>
    </r>
    <r>
      <rPr>
        <sz val="12"/>
        <color indexed="63"/>
        <rFont val="Arial Narrow"/>
        <family val="2"/>
      </rPr>
      <t xml:space="preserve">
The percentage of effort for a person with an institutional appointment that is less than 12 months cannot exceed 100% for the academic year, which is the equivalent of 9 person months of effort (100% effort x 9 academic months = 9 person months of effort), and 100% for the summer months, which is the equivalent of 3 person months of effort (100% effort x 3 summer months = 3 person months of effort). </t>
    </r>
  </si>
  <si>
    <t>For example, if a person has an institutional appointment of 9 months and will be working 20% on a project during the academic year and 80% during the summer months, then his/her person months of effort during the academic year will be 1.80 months (20% effort x 9 academic months = 1.80 person months of effort) and his/her person months of effort during the summer will be 2.40 months (80% effort x 3 summer months = 2.40 person months of effort). This person's total person months of effort to use for one year of the Grant Budget Assistance Template will be 4.20 months (1.80 academic months + 2.40 summer months = 4.20 total months of effort for one year).</t>
  </si>
  <si>
    <t>Sponsor:</t>
  </si>
  <si>
    <t>Other Personnel
(Benefits-Eligible)</t>
  </si>
  <si>
    <t>Other Personnel
(Non-Benefits-Eligible)</t>
  </si>
  <si>
    <t>Other
(Benefits-Eligible)</t>
  </si>
  <si>
    <t>Other 
(Non-Benefits-Eligible)</t>
  </si>
  <si>
    <t>SUBAWARD 4</t>
  </si>
  <si>
    <t>Direct Costs of Subrecipient 4</t>
  </si>
  <si>
    <t>Facilities &amp; Administrative (Indirect) Costs of Subrecipient 4</t>
  </si>
  <si>
    <t>Subaward 4 Subtotal</t>
  </si>
  <si>
    <t>Subaward 4 Modified Total Direct Costs (MTDC) Exclusion</t>
  </si>
  <si>
    <t>Subaward 4 Modified Total Direct Costs (MTDC)</t>
  </si>
  <si>
    <t>YEAR 1
INSTITUTIONAL 
COST SHARE</t>
  </si>
  <si>
    <t>Other 
(Benefits-Eligible)</t>
  </si>
  <si>
    <t>YEAR 3 
INSTITUTIONAL 
COST SHARE</t>
  </si>
  <si>
    <t>Tuition Waivers</t>
  </si>
  <si>
    <t>YEAR 2
INSTITUTIONAL 
COST SHARE</t>
  </si>
  <si>
    <t>YEAR 4
INSTITUTIONAL 
COST SHARE</t>
  </si>
  <si>
    <t>YEAR 5
INSTITUTIONAL 
COST SHARE</t>
  </si>
  <si>
    <t>CUMULATIVE 
INSTITUTIONAL 
COST SHARE</t>
  </si>
  <si>
    <t>Other Personnel 
(Non-Benefits-Eligible)</t>
  </si>
  <si>
    <t>Sponsor Salary 
Cap (If Applicable)</t>
  </si>
  <si>
    <t xml:space="preserve">*In order for the worksheet to function properly, you must enter the information into all of the light blue cells, and the light blue cells only. The other cells will calculate automatically. </t>
  </si>
  <si>
    <t>*In order for the worksheet to function properly, you must enter the information into all of the light blue cells, and the light blue cells only. The other cells will calculate automatically.</t>
  </si>
  <si>
    <t xml:space="preserve">Sponsor Salary 
Cap (If Applicable) </t>
  </si>
  <si>
    <t>OPTIONAL FACULTY EFFORT CALCULATOR</t>
  </si>
  <si>
    <t>Percentage of Effort to Months of Effort Conversion</t>
  </si>
  <si>
    <t>Equipment—Non Recurring</t>
  </si>
  <si>
    <t>If you have questions, please contact the Grant Budget Assistance Unit at (304) 293-4932.</t>
  </si>
  <si>
    <t>Benefits-Eligible Employees (23.5% Fringe Benefits Rate)</t>
  </si>
  <si>
    <t>Non-Benefits-Eligible Employees (7.0% Fringe Benefits Rate)</t>
  </si>
  <si>
    <t>Undergraduate Students (2.0% Fringe Benefits Rate)</t>
  </si>
  <si>
    <t>Graduate Students (7.0% Fringe Benefits Rate)</t>
  </si>
  <si>
    <t>Revised 6/8/2016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</si>
</sst>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_);\(#,##0.0\)"/>
    <numFmt numFmtId="167" formatCode="&quot;$&quot;#,##0.00"/>
    <numFmt numFmtId="168" formatCode="[$-409]dddd\,\ mmmm\ dd\,\ yyyy"/>
    <numFmt numFmtId="169" formatCode="[$-409]h:mm:ss\ AM/PM"/>
    <numFmt numFmtId="170" formatCode="mm/dd/yy;@"/>
    <numFmt numFmtId="171" formatCode="#,##0.0000_);\(#,##0.0000\)"/>
    <numFmt numFmtId="172" formatCode="&quot;Yes&quot;;&quot;Yes&quot;;&quot;No&quot;"/>
    <numFmt numFmtId="173" formatCode="&quot;True&quot;;&quot;True&quot;;&quot;False&quot;"/>
    <numFmt numFmtId="174" formatCode="&quot;On&quot;;&quot;On&quot;;&quot;Off&quot;"/>
    <numFmt numFmtId="175" formatCode="[$€-2]\ #,##0.00_);[Red]\([$€-2]\ #,##0.00\)"/>
  </numFmts>
  <fonts count="93">
    <font>
      <sz val="10"/>
      <name val="Arial"/>
      <family val="0"/>
    </font>
    <font>
      <sz val="11"/>
      <color indexed="63"/>
      <name val="Calibri"/>
      <family val="2"/>
    </font>
    <font>
      <sz val="9"/>
      <name val="Helv"/>
      <family val="0"/>
    </font>
    <font>
      <b/>
      <sz val="10"/>
      <name val="Arial"/>
      <family val="2"/>
    </font>
    <font>
      <sz val="10"/>
      <color indexed="8"/>
      <name val="Arial"/>
      <family val="2"/>
    </font>
    <font>
      <b/>
      <sz val="10"/>
      <color indexed="8"/>
      <name val="Arial"/>
      <family val="2"/>
    </font>
    <font>
      <b/>
      <sz val="10"/>
      <color indexed="54"/>
      <name val="Arial"/>
      <family val="2"/>
    </font>
    <font>
      <sz val="10"/>
      <color indexed="54"/>
      <name val="Arial"/>
      <family val="2"/>
    </font>
    <font>
      <b/>
      <sz val="10"/>
      <name val="Tahoma"/>
      <family val="2"/>
    </font>
    <font>
      <sz val="11"/>
      <name val="Arial"/>
      <family val="2"/>
    </font>
    <font>
      <sz val="12"/>
      <color indexed="63"/>
      <name val="Arial"/>
      <family val="2"/>
    </font>
    <font>
      <b/>
      <sz val="11"/>
      <name val="Arial"/>
      <family val="2"/>
    </font>
    <font>
      <sz val="10"/>
      <name val="Tahoma"/>
      <family val="2"/>
    </font>
    <font>
      <b/>
      <i/>
      <sz val="14"/>
      <name val="Arial"/>
      <family val="2"/>
    </font>
    <font>
      <b/>
      <sz val="12"/>
      <name val="Arial Black"/>
      <family val="2"/>
    </font>
    <font>
      <b/>
      <sz val="20"/>
      <name val="Arial Black"/>
      <family val="2"/>
    </font>
    <font>
      <b/>
      <sz val="11"/>
      <color indexed="8"/>
      <name val="Arial"/>
      <family val="2"/>
    </font>
    <font>
      <b/>
      <sz val="11"/>
      <color indexed="54"/>
      <name val="Arial"/>
      <family val="2"/>
    </font>
    <font>
      <sz val="11"/>
      <color indexed="54"/>
      <name val="Arial"/>
      <family val="2"/>
    </font>
    <font>
      <b/>
      <sz val="13"/>
      <name val="Arial"/>
      <family val="2"/>
    </font>
    <font>
      <sz val="11"/>
      <color indexed="8"/>
      <name val="Arial"/>
      <family val="2"/>
    </font>
    <font>
      <b/>
      <sz val="13.5"/>
      <name val="Arial"/>
      <family val="2"/>
    </font>
    <font>
      <b/>
      <sz val="7"/>
      <name val="Arial Narrow"/>
      <family val="2"/>
    </font>
    <font>
      <sz val="7"/>
      <color indexed="8"/>
      <name val="Arial Narrow"/>
      <family val="2"/>
    </font>
    <font>
      <sz val="12"/>
      <name val="Arial"/>
      <family val="2"/>
    </font>
    <font>
      <sz val="12"/>
      <name val="Arial Black"/>
      <family val="2"/>
    </font>
    <font>
      <sz val="14"/>
      <name val="Times New Roman"/>
      <family val="1"/>
    </font>
    <font>
      <sz val="12"/>
      <name val="Times New Roman"/>
      <family val="1"/>
    </font>
    <font>
      <u val="single"/>
      <sz val="12"/>
      <color indexed="63"/>
      <name val="Arial Narrow"/>
      <family val="2"/>
    </font>
    <font>
      <sz val="12"/>
      <color indexed="63"/>
      <name val="Arial Narrow"/>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63"/>
      <name val="Arial"/>
      <family val="2"/>
    </font>
    <font>
      <b/>
      <sz val="11"/>
      <color indexed="63"/>
      <name val="Arial"/>
      <family val="2"/>
    </font>
    <font>
      <b/>
      <sz val="11"/>
      <color indexed="9"/>
      <name val="Arial Narrow"/>
      <family val="2"/>
    </font>
    <font>
      <b/>
      <sz val="11"/>
      <color indexed="63"/>
      <name val="Arial Narrow"/>
      <family val="2"/>
    </font>
    <font>
      <b/>
      <sz val="12"/>
      <color indexed="63"/>
      <name val="Arial Narrow"/>
      <family val="2"/>
    </font>
    <font>
      <b/>
      <sz val="12"/>
      <color indexed="63"/>
      <name val="Arial"/>
      <family val="2"/>
    </font>
    <font>
      <b/>
      <sz val="20"/>
      <color indexed="63"/>
      <name val="Arial"/>
      <family val="2"/>
    </font>
    <font>
      <u val="single"/>
      <sz val="12"/>
      <color indexed="12"/>
      <name val="Times New Roman"/>
      <family val="1"/>
    </font>
    <font>
      <b/>
      <sz val="16"/>
      <color indexed="63"/>
      <name val="Arial Narrow"/>
      <family val="2"/>
    </font>
    <font>
      <b/>
      <u val="single"/>
      <sz val="11"/>
      <color indexed="10"/>
      <name val="Arial Narrow"/>
      <family val="2"/>
    </font>
    <font>
      <u val="single"/>
      <sz val="14"/>
      <color indexed="12"/>
      <name val="Times New Roman"/>
      <family val="1"/>
    </font>
    <font>
      <i/>
      <sz val="10"/>
      <color indexed="9"/>
      <name val="Arial"/>
      <family val="2"/>
    </font>
    <font>
      <sz val="8"/>
      <name val="Segoe UI"/>
      <family val="2"/>
    </font>
    <font>
      <sz val="14"/>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b/>
      <sz val="11"/>
      <color theme="0"/>
      <name val="Arial Narrow"/>
      <family val="2"/>
    </font>
    <font>
      <b/>
      <sz val="11"/>
      <color theme="1"/>
      <name val="Arial Narrow"/>
      <family val="2"/>
    </font>
    <font>
      <sz val="12"/>
      <color theme="1"/>
      <name val="Arial Narrow"/>
      <family val="2"/>
    </font>
    <font>
      <b/>
      <sz val="12"/>
      <color theme="1"/>
      <name val="Arial Narrow"/>
      <family val="2"/>
    </font>
    <font>
      <b/>
      <sz val="12"/>
      <color theme="1"/>
      <name val="Arial"/>
      <family val="2"/>
    </font>
    <font>
      <b/>
      <u val="single"/>
      <sz val="11"/>
      <color rgb="FFFF0000"/>
      <name val="Arial Narrow"/>
      <family val="2"/>
    </font>
    <font>
      <b/>
      <sz val="20"/>
      <color theme="1"/>
      <name val="Arial"/>
      <family val="2"/>
    </font>
    <font>
      <u val="single"/>
      <sz val="12"/>
      <color theme="10"/>
      <name val="Times New Roman"/>
      <family val="1"/>
    </font>
    <font>
      <b/>
      <sz val="16"/>
      <color theme="1"/>
      <name val="Arial Narrow"/>
      <family val="2"/>
    </font>
    <font>
      <u val="single"/>
      <sz val="14"/>
      <color theme="10"/>
      <name val="Times New Roman"/>
      <family val="1"/>
    </font>
    <font>
      <i/>
      <sz val="10"/>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2060"/>
        <bgColor indexed="64"/>
      </patternFill>
    </fill>
    <fill>
      <patternFill patternType="solid">
        <fgColor theme="3" tint="0.39998000860214233"/>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0000"/>
        <bgColor indexed="64"/>
      </patternFill>
    </fill>
    <fill>
      <patternFill patternType="solid">
        <fgColor theme="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thin"/>
      <top style="thin"/>
      <bottom style="thin"/>
    </border>
    <border>
      <left style="medium"/>
      <right/>
      <top style="thin"/>
      <bottom style="thin"/>
    </border>
    <border>
      <left style="medium"/>
      <right style="thin"/>
      <top/>
      <bottom style="thin"/>
    </border>
    <border>
      <left style="thin"/>
      <right style="thin"/>
      <top style="thin"/>
      <bottom style="thin"/>
    </border>
    <border>
      <left style="thin"/>
      <right style="thin"/>
      <top style="thin"/>
      <bottom/>
    </border>
    <border>
      <left style="medium"/>
      <right style="medium"/>
      <top/>
      <bottom style="medium"/>
    </border>
    <border>
      <left style="medium"/>
      <right style="thin"/>
      <top style="thin"/>
      <bottom>
        <color indexed="63"/>
      </bottom>
    </border>
    <border>
      <left style="medium"/>
      <right style="thin"/>
      <top style="medium"/>
      <bottom style="thin"/>
    </border>
    <border>
      <left/>
      <right style="medium"/>
      <top style="thin"/>
      <bottom style="thin"/>
    </border>
    <border>
      <left style="thin"/>
      <right style="thin"/>
      <top/>
      <bottom style="thin"/>
    </border>
    <border>
      <left style="medium"/>
      <right style="medium"/>
      <top style="medium"/>
      <bottom style="medium"/>
    </border>
    <border>
      <left style="medium"/>
      <right>
        <color indexed="63"/>
      </right>
      <top style="medium"/>
      <bottom style="thin"/>
    </border>
    <border>
      <left/>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top style="thin"/>
      <bottom/>
    </border>
    <border>
      <left style="thin"/>
      <right style="medium"/>
      <top style="thin"/>
      <bottom/>
    </border>
    <border>
      <left style="thin"/>
      <right style="medium"/>
      <top/>
      <bottom style="medium"/>
    </border>
    <border>
      <left style="thin"/>
      <right style="medium"/>
      <top/>
      <bottom/>
    </border>
    <border>
      <left style="thin"/>
      <right style="medium"/>
      <top style="medium"/>
      <bottom style="medium"/>
    </border>
    <border>
      <left style="thin"/>
      <right/>
      <top style="thin"/>
      <bottom style="thin"/>
    </border>
    <border>
      <left style="thin"/>
      <right/>
      <top/>
      <bottom style="thin"/>
    </border>
    <border>
      <left style="thin"/>
      <right style="thin"/>
      <top style="thin"/>
      <bottom style="medium"/>
    </border>
    <border>
      <left/>
      <right style="medium"/>
      <top style="medium"/>
      <bottom style="medium"/>
    </border>
    <border>
      <left/>
      <right style="thin"/>
      <top style="thin"/>
      <bottom style="thin"/>
    </border>
    <border>
      <left/>
      <right style="medium"/>
      <top style="thin"/>
      <bottom style="medium"/>
    </border>
    <border>
      <left>
        <color indexed="63"/>
      </left>
      <right style="thin"/>
      <top style="thin"/>
      <bottom style="medium"/>
    </border>
    <border>
      <left/>
      <right style="medium"/>
      <top/>
      <bottom style="medium"/>
    </border>
    <border>
      <left style="thin"/>
      <right style="thin"/>
      <top style="medium"/>
      <bottom style="medium"/>
    </border>
    <border>
      <left>
        <color indexed="63"/>
      </left>
      <right>
        <color indexed="63"/>
      </right>
      <top style="thin"/>
      <bottom style="medium"/>
    </border>
    <border>
      <left style="thin"/>
      <right/>
      <top style="thin"/>
      <bottom/>
    </border>
    <border>
      <left style="thin"/>
      <right>
        <color indexed="63"/>
      </right>
      <top style="thin"/>
      <bottom style="medium"/>
    </border>
    <border>
      <left>
        <color indexed="63"/>
      </left>
      <right style="medium"/>
      <top>
        <color indexed="63"/>
      </top>
      <bottom style="thin"/>
    </border>
    <border>
      <left style="medium"/>
      <right style="thin"/>
      <top/>
      <bottom/>
    </border>
    <border>
      <left style="medium"/>
      <right style="thin"/>
      <top/>
      <bottom style="medium"/>
    </border>
    <border>
      <left style="thin"/>
      <right style="medium"/>
      <top/>
      <bottom style="thin"/>
    </border>
    <border>
      <left/>
      <right/>
      <top/>
      <bottom style="thin"/>
    </border>
    <border>
      <left/>
      <right style="thin"/>
      <top/>
      <bottom style="thin"/>
    </border>
    <border>
      <left style="medium"/>
      <right style="thin"/>
      <top style="thin"/>
      <bottom style="medium"/>
    </border>
    <border>
      <left style="thin"/>
      <right style="thin"/>
      <top/>
      <bottom style="medium"/>
    </border>
    <border>
      <left/>
      <right style="thin"/>
      <top/>
      <bottom style="medium"/>
    </border>
    <border>
      <left/>
      <right style="medium"/>
      <top style="medium"/>
      <bottom/>
    </border>
    <border>
      <left style="medium"/>
      <right/>
      <top style="medium"/>
      <bottom style="medium"/>
    </border>
    <border>
      <left style="medium"/>
      <right>
        <color indexed="63"/>
      </right>
      <top style="medium"/>
      <bottom/>
    </border>
    <border>
      <left/>
      <right style="medium"/>
      <top/>
      <bottom/>
    </border>
    <border>
      <left/>
      <right/>
      <top style="medium"/>
      <bottom/>
    </border>
    <border>
      <left/>
      <right/>
      <top style="medium"/>
      <bottom style="medium"/>
    </border>
    <border>
      <left/>
      <right/>
      <top/>
      <bottom style="medium"/>
    </border>
    <border>
      <left style="thin"/>
      <right>
        <color indexed="63"/>
      </right>
      <top style="medium"/>
      <bottom style="thin"/>
    </border>
    <border>
      <left style="thin"/>
      <right>
        <color indexed="63"/>
      </right>
      <top/>
      <bottom style="medium"/>
    </border>
    <border>
      <left style="thin"/>
      <right>
        <color indexed="63"/>
      </right>
      <top style="medium"/>
      <bottom style="medium"/>
    </border>
    <border>
      <left/>
      <right style="thin"/>
      <top style="thin"/>
      <bottom>
        <color indexed="63"/>
      </bottom>
    </border>
    <border>
      <left/>
      <right style="thin"/>
      <top/>
      <bottom>
        <color indexed="63"/>
      </bottom>
    </border>
    <border>
      <left>
        <color indexed="63"/>
      </left>
      <right>
        <color indexed="63"/>
      </right>
      <top style="medium"/>
      <bottom style="thin"/>
    </border>
    <border>
      <left>
        <color indexed="63"/>
      </left>
      <right style="thin"/>
      <top style="medium"/>
      <bottom style="thin"/>
    </border>
    <border>
      <left/>
      <right/>
      <top style="thin"/>
      <bottom/>
    </border>
    <border>
      <left style="medium"/>
      <right style="medium"/>
      <top style="medium"/>
      <bottom>
        <color indexed="63"/>
      </bottom>
    </border>
    <border>
      <left style="medium"/>
      <right style="medium"/>
      <top/>
      <bottom/>
    </border>
    <border>
      <left/>
      <right style="thin"/>
      <top style="medium"/>
      <bottom style="medium"/>
    </border>
    <border>
      <left style="medium"/>
      <right/>
      <top/>
      <bottom/>
    </border>
    <border>
      <left style="medium"/>
      <right/>
      <top/>
      <bottom style="medium"/>
    </border>
    <border>
      <left/>
      <right style="medium"/>
      <top style="thin"/>
      <bottom>
        <color indexed="63"/>
      </bottom>
    </border>
    <border>
      <left style="thin"/>
      <right/>
      <top/>
      <bottom/>
    </border>
    <border>
      <left style="medium"/>
      <right>
        <color indexed="63"/>
      </right>
      <top/>
      <bottom style="thin"/>
    </border>
    <border>
      <left style="medium"/>
      <right style="medium"/>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60"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11">
    <xf numFmtId="0" fontId="0" fillId="0" borderId="0" xfId="0"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Fill="1" applyAlignment="1">
      <alignment/>
    </xf>
    <xf numFmtId="10" fontId="4" fillId="0" borderId="0" xfId="0" applyNumberFormat="1" applyFont="1" applyFill="1" applyBorder="1" applyAlignment="1">
      <alignment/>
    </xf>
    <xf numFmtId="1" fontId="4" fillId="0" borderId="0" xfId="0" applyNumberFormat="1" applyFont="1" applyFill="1" applyAlignment="1">
      <alignment/>
    </xf>
    <xf numFmtId="1" fontId="4" fillId="0" borderId="0" xfId="0" applyNumberFormat="1" applyFont="1" applyFill="1" applyAlignment="1">
      <alignment horizontal="right"/>
    </xf>
    <xf numFmtId="41" fontId="0" fillId="33" borderId="10" xfId="0" applyNumberFormat="1" applyFont="1" applyFill="1" applyBorder="1" applyAlignment="1">
      <alignment/>
    </xf>
    <xf numFmtId="0" fontId="10" fillId="0" borderId="0" xfId="0" applyFont="1" applyFill="1" applyBorder="1" applyAlignment="1">
      <alignment/>
    </xf>
    <xf numFmtId="0" fontId="3" fillId="33" borderId="10" xfId="0" applyFont="1" applyFill="1" applyBorder="1" applyAlignment="1">
      <alignment horizontal="right"/>
    </xf>
    <xf numFmtId="0" fontId="3" fillId="0" borderId="11" xfId="0" applyFont="1" applyFill="1" applyBorder="1" applyAlignment="1">
      <alignment/>
    </xf>
    <xf numFmtId="0" fontId="5" fillId="33" borderId="12" xfId="0" applyFont="1" applyFill="1" applyBorder="1" applyAlignment="1">
      <alignment/>
    </xf>
    <xf numFmtId="0" fontId="3" fillId="33" borderId="12" xfId="0" applyFont="1" applyFill="1" applyBorder="1" applyAlignment="1">
      <alignment/>
    </xf>
    <xf numFmtId="165" fontId="79" fillId="0" borderId="0" xfId="0" applyNumberFormat="1" applyFont="1" applyFill="1" applyBorder="1" applyAlignment="1">
      <alignment/>
    </xf>
    <xf numFmtId="0" fontId="3" fillId="0" borderId="11" xfId="0" applyFont="1" applyFill="1" applyBorder="1" applyAlignment="1">
      <alignment horizontal="right"/>
    </xf>
    <xf numFmtId="41" fontId="0" fillId="33" borderId="12" xfId="0" applyNumberFormat="1" applyFont="1" applyFill="1" applyBorder="1" applyAlignment="1">
      <alignment/>
    </xf>
    <xf numFmtId="0" fontId="4" fillId="34" borderId="0" xfId="0" applyFont="1" applyFill="1" applyBorder="1" applyAlignment="1">
      <alignment/>
    </xf>
    <xf numFmtId="0" fontId="4" fillId="34"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xf>
    <xf numFmtId="0" fontId="16" fillId="33" borderId="12" xfId="0" applyFont="1" applyFill="1" applyBorder="1" applyAlignment="1">
      <alignment/>
    </xf>
    <xf numFmtId="0" fontId="17" fillId="33" borderId="10" xfId="0" applyFont="1" applyFill="1" applyBorder="1" applyAlignment="1">
      <alignment horizontal="right"/>
    </xf>
    <xf numFmtId="0" fontId="18" fillId="33" borderId="10" xfId="0" applyFont="1" applyFill="1" applyBorder="1" applyAlignment="1">
      <alignment horizontal="right"/>
    </xf>
    <xf numFmtId="0" fontId="9" fillId="33" borderId="10" xfId="0" applyFont="1" applyFill="1" applyBorder="1" applyAlignment="1">
      <alignment horizontal="right"/>
    </xf>
    <xf numFmtId="0" fontId="3" fillId="0" borderId="14" xfId="59" applyFont="1" applyFill="1" applyBorder="1" applyAlignment="1">
      <alignment wrapText="1"/>
      <protection/>
    </xf>
    <xf numFmtId="0" fontId="3" fillId="0" borderId="15" xfId="59" applyFont="1" applyFill="1" applyBorder="1" applyAlignment="1">
      <alignment wrapText="1"/>
      <protection/>
    </xf>
    <xf numFmtId="0" fontId="0" fillId="33" borderId="10" xfId="0" applyFont="1" applyFill="1" applyBorder="1" applyAlignment="1">
      <alignment horizontal="right"/>
    </xf>
    <xf numFmtId="9" fontId="9" fillId="34" borderId="14" xfId="62" applyFont="1" applyFill="1" applyBorder="1" applyAlignment="1" applyProtection="1">
      <alignment/>
      <protection/>
    </xf>
    <xf numFmtId="0" fontId="3" fillId="35" borderId="14" xfId="59" applyFont="1" applyFill="1" applyBorder="1" applyAlignment="1" applyProtection="1">
      <alignment wrapText="1"/>
      <protection/>
    </xf>
    <xf numFmtId="0" fontId="6" fillId="33" borderId="10" xfId="0" applyFont="1" applyFill="1" applyBorder="1" applyAlignment="1">
      <alignment horizontal="right"/>
    </xf>
    <xf numFmtId="0" fontId="7" fillId="33" borderId="10" xfId="0" applyFont="1" applyFill="1" applyBorder="1" applyAlignment="1">
      <alignment horizontal="right"/>
    </xf>
    <xf numFmtId="0" fontId="9" fillId="36" borderId="14" xfId="0" applyFont="1" applyFill="1" applyBorder="1" applyAlignment="1" applyProtection="1">
      <alignment wrapText="1"/>
      <protection locked="0"/>
    </xf>
    <xf numFmtId="0" fontId="9" fillId="36" borderId="15" xfId="0" applyFont="1" applyFill="1" applyBorder="1" applyAlignment="1" applyProtection="1">
      <alignment wrapText="1"/>
      <protection locked="0"/>
    </xf>
    <xf numFmtId="0" fontId="3" fillId="36" borderId="14" xfId="0" applyFont="1" applyFill="1" applyBorder="1" applyAlignment="1" applyProtection="1">
      <alignment wrapText="1"/>
      <protection locked="0"/>
    </xf>
    <xf numFmtId="0" fontId="9" fillId="36" borderId="14" xfId="0" applyFont="1" applyFill="1" applyBorder="1" applyAlignment="1" applyProtection="1">
      <alignment/>
      <protection locked="0"/>
    </xf>
    <xf numFmtId="0" fontId="9" fillId="36" borderId="15" xfId="0" applyFont="1" applyFill="1" applyBorder="1" applyAlignment="1" applyProtection="1">
      <alignment/>
      <protection locked="0"/>
    </xf>
    <xf numFmtId="0" fontId="11" fillId="0" borderId="16" xfId="0" applyFont="1" applyFill="1" applyBorder="1" applyAlignment="1">
      <alignment horizontal="center" wrapText="1"/>
    </xf>
    <xf numFmtId="0" fontId="3" fillId="0" borderId="17" xfId="0" applyFont="1" applyFill="1" applyBorder="1" applyAlignment="1">
      <alignment/>
    </xf>
    <xf numFmtId="9" fontId="9" fillId="34" borderId="15" xfId="62" applyFont="1" applyFill="1" applyBorder="1" applyAlignment="1" applyProtection="1">
      <alignment/>
      <protection/>
    </xf>
    <xf numFmtId="0" fontId="3" fillId="0" borderId="18" xfId="0" applyFont="1" applyFill="1" applyBorder="1" applyAlignment="1">
      <alignment/>
    </xf>
    <xf numFmtId="0" fontId="9" fillId="33" borderId="19" xfId="0" applyFont="1" applyFill="1" applyBorder="1" applyAlignment="1">
      <alignment horizontal="right"/>
    </xf>
    <xf numFmtId="0" fontId="9" fillId="36" borderId="20" xfId="0" applyFont="1" applyFill="1" applyBorder="1" applyAlignment="1" applyProtection="1">
      <alignment/>
      <protection locked="0"/>
    </xf>
    <xf numFmtId="0" fontId="3" fillId="35" borderId="20" xfId="59" applyFont="1" applyFill="1" applyBorder="1" applyAlignment="1" applyProtection="1">
      <alignment wrapText="1"/>
      <protection/>
    </xf>
    <xf numFmtId="39" fontId="9" fillId="36" borderId="20" xfId="62" applyNumberFormat="1" applyFont="1" applyFill="1" applyBorder="1" applyAlignment="1" applyProtection="1">
      <alignment horizontal="center"/>
      <protection locked="0"/>
    </xf>
    <xf numFmtId="9" fontId="9" fillId="34" borderId="20" xfId="62" applyFont="1" applyFill="1" applyBorder="1" applyAlignment="1" applyProtection="1">
      <alignment/>
      <protection/>
    </xf>
    <xf numFmtId="0" fontId="3" fillId="0" borderId="20" xfId="0" applyFont="1" applyFill="1" applyBorder="1" applyAlignment="1">
      <alignment wrapText="1"/>
    </xf>
    <xf numFmtId="0" fontId="80" fillId="0" borderId="21" xfId="0" applyFont="1" applyFill="1" applyBorder="1" applyAlignment="1">
      <alignment horizontal="center" vertical="center" wrapText="1"/>
    </xf>
    <xf numFmtId="0" fontId="4" fillId="37" borderId="22" xfId="0" applyFont="1" applyFill="1" applyBorder="1" applyAlignment="1">
      <alignment/>
    </xf>
    <xf numFmtId="0" fontId="80" fillId="0" borderId="21" xfId="0" applyFont="1" applyFill="1" applyBorder="1" applyAlignment="1">
      <alignment horizontal="center" vertical="center"/>
    </xf>
    <xf numFmtId="0" fontId="9" fillId="36" borderId="20" xfId="0" applyFont="1" applyFill="1" applyBorder="1" applyAlignment="1" applyProtection="1">
      <alignment wrapText="1"/>
      <protection locked="0"/>
    </xf>
    <xf numFmtId="0" fontId="4" fillId="37" borderId="23" xfId="0" applyFont="1" applyFill="1" applyBorder="1" applyAlignment="1">
      <alignment horizontal="center"/>
    </xf>
    <xf numFmtId="41" fontId="0" fillId="33" borderId="19" xfId="0" applyNumberFormat="1" applyFont="1" applyFill="1" applyBorder="1" applyAlignment="1">
      <alignment/>
    </xf>
    <xf numFmtId="41" fontId="9" fillId="33" borderId="19" xfId="0" applyNumberFormat="1" applyFont="1" applyFill="1" applyBorder="1" applyAlignment="1">
      <alignment/>
    </xf>
    <xf numFmtId="44" fontId="4" fillId="0" borderId="0" xfId="0" applyNumberFormat="1" applyFont="1" applyFill="1" applyBorder="1" applyAlignment="1">
      <alignment/>
    </xf>
    <xf numFmtId="49" fontId="22" fillId="0" borderId="0" xfId="0" applyNumberFormat="1" applyFont="1" applyFill="1" applyBorder="1" applyAlignment="1">
      <alignment/>
    </xf>
    <xf numFmtId="0" fontId="23" fillId="0" borderId="0" xfId="0" applyFont="1" applyFill="1" applyAlignment="1">
      <alignment/>
    </xf>
    <xf numFmtId="0" fontId="23" fillId="34" borderId="0" xfId="0" applyFont="1" applyFill="1" applyAlignment="1">
      <alignment/>
    </xf>
    <xf numFmtId="0" fontId="24" fillId="0" borderId="0" xfId="0" applyFont="1" applyFill="1" applyAlignment="1">
      <alignment/>
    </xf>
    <xf numFmtId="42" fontId="11" fillId="0" borderId="24" xfId="44" applyNumberFormat="1" applyFont="1" applyFill="1" applyBorder="1" applyAlignment="1" applyProtection="1">
      <alignment horizontal="center"/>
      <protection/>
    </xf>
    <xf numFmtId="42" fontId="11" fillId="0" borderId="24" xfId="44" applyNumberFormat="1" applyFont="1" applyFill="1" applyBorder="1" applyAlignment="1">
      <alignment horizontal="left"/>
    </xf>
    <xf numFmtId="42" fontId="9" fillId="34" borderId="11" xfId="44" applyNumberFormat="1" applyFont="1" applyFill="1" applyBorder="1" applyAlignment="1" applyProtection="1">
      <alignment horizontal="left"/>
      <protection/>
    </xf>
    <xf numFmtId="42" fontId="11" fillId="3" borderId="25" xfId="42" applyNumberFormat="1" applyFont="1" applyFill="1" applyBorder="1" applyAlignment="1">
      <alignment horizontal="center"/>
    </xf>
    <xf numFmtId="42" fontId="11" fillId="3" borderId="26" xfId="42" applyNumberFormat="1" applyFont="1" applyFill="1" applyBorder="1" applyAlignment="1">
      <alignment horizontal="center"/>
    </xf>
    <xf numFmtId="42" fontId="9" fillId="0" borderId="20" xfId="42" applyNumberFormat="1" applyFont="1" applyFill="1" applyBorder="1" applyAlignment="1" applyProtection="1">
      <alignment horizontal="center"/>
      <protection/>
    </xf>
    <xf numFmtId="42" fontId="9" fillId="0" borderId="15" xfId="42" applyNumberFormat="1" applyFont="1" applyFill="1" applyBorder="1" applyAlignment="1" applyProtection="1">
      <alignment horizontal="center"/>
      <protection/>
    </xf>
    <xf numFmtId="42" fontId="11" fillId="35" borderId="27" xfId="0" applyNumberFormat="1" applyFont="1" applyFill="1" applyBorder="1" applyAlignment="1">
      <alignment horizontal="left"/>
    </xf>
    <xf numFmtId="42" fontId="11" fillId="35" borderId="24" xfId="0" applyNumberFormat="1" applyFont="1" applyFill="1" applyBorder="1" applyAlignment="1">
      <alignment horizontal="left"/>
    </xf>
    <xf numFmtId="42" fontId="11" fillId="3" borderId="24" xfId="0" applyNumberFormat="1" applyFont="1" applyFill="1" applyBorder="1" applyAlignment="1">
      <alignment horizontal="right"/>
    </xf>
    <xf numFmtId="42" fontId="11" fillId="3" borderId="25" xfId="0" applyNumberFormat="1" applyFont="1" applyFill="1" applyBorder="1" applyAlignment="1">
      <alignment horizontal="left"/>
    </xf>
    <xf numFmtId="42" fontId="11" fillId="3" borderId="28" xfId="0" applyNumberFormat="1" applyFont="1" applyFill="1" applyBorder="1" applyAlignment="1">
      <alignment horizontal="right"/>
    </xf>
    <xf numFmtId="42" fontId="11" fillId="3" borderId="29" xfId="0" applyNumberFormat="1" applyFont="1" applyFill="1" applyBorder="1" applyAlignment="1">
      <alignment/>
    </xf>
    <xf numFmtId="42" fontId="11" fillId="36" borderId="24" xfId="42" applyNumberFormat="1" applyFont="1" applyFill="1" applyBorder="1" applyAlignment="1" applyProtection="1">
      <alignment horizontal="left"/>
      <protection locked="0"/>
    </xf>
    <xf numFmtId="42" fontId="11" fillId="36" borderId="27" xfId="0" applyNumberFormat="1" applyFont="1" applyFill="1" applyBorder="1" applyAlignment="1" applyProtection="1">
      <alignment horizontal="left"/>
      <protection locked="0"/>
    </xf>
    <xf numFmtId="42" fontId="11" fillId="36" borderId="24" xfId="0" applyNumberFormat="1" applyFont="1" applyFill="1" applyBorder="1" applyAlignment="1" applyProtection="1">
      <alignment horizontal="left"/>
      <protection locked="0"/>
    </xf>
    <xf numFmtId="42" fontId="11" fillId="36" borderId="29" xfId="0" applyNumberFormat="1" applyFont="1" applyFill="1" applyBorder="1" applyAlignment="1" applyProtection="1">
      <alignment horizontal="left"/>
      <protection locked="0"/>
    </xf>
    <xf numFmtId="42" fontId="11" fillId="36" borderId="24" xfId="0" applyNumberFormat="1" applyFont="1" applyFill="1" applyBorder="1" applyAlignment="1" applyProtection="1">
      <alignment/>
      <protection locked="0"/>
    </xf>
    <xf numFmtId="42" fontId="11" fillId="34" borderId="24" xfId="0" applyNumberFormat="1" applyFont="1" applyFill="1" applyBorder="1" applyAlignment="1">
      <alignment horizontal="left"/>
    </xf>
    <xf numFmtId="42" fontId="11" fillId="3" borderId="25" xfId="0" applyNumberFormat="1" applyFont="1" applyFill="1" applyBorder="1" applyAlignment="1">
      <alignment horizontal="right"/>
    </xf>
    <xf numFmtId="42" fontId="11" fillId="3" borderId="30" xfId="0" applyNumberFormat="1" applyFont="1" applyFill="1" applyBorder="1" applyAlignment="1">
      <alignment/>
    </xf>
    <xf numFmtId="42" fontId="11" fillId="3" borderId="31" xfId="0" applyNumberFormat="1" applyFont="1" applyFill="1" applyBorder="1" applyAlignment="1">
      <alignment/>
    </xf>
    <xf numFmtId="42" fontId="19" fillId="3" borderId="32" xfId="0" applyNumberFormat="1" applyFont="1" applyFill="1" applyBorder="1" applyAlignment="1">
      <alignment/>
    </xf>
    <xf numFmtId="42" fontId="11" fillId="36" borderId="32" xfId="0" applyNumberFormat="1" applyFont="1" applyFill="1" applyBorder="1" applyAlignment="1" applyProtection="1">
      <alignment/>
      <protection locked="0"/>
    </xf>
    <xf numFmtId="42" fontId="9" fillId="34" borderId="33" xfId="62" applyNumberFormat="1" applyFont="1" applyFill="1" applyBorder="1" applyAlignment="1" applyProtection="1">
      <alignment/>
      <protection/>
    </xf>
    <xf numFmtId="42" fontId="9" fillId="34" borderId="34" xfId="62" applyNumberFormat="1" applyFont="1" applyFill="1" applyBorder="1" applyAlignment="1" applyProtection="1">
      <alignment/>
      <protection/>
    </xf>
    <xf numFmtId="42" fontId="9" fillId="36" borderId="20" xfId="0" applyNumberFormat="1" applyFont="1" applyFill="1" applyBorder="1" applyAlignment="1" applyProtection="1">
      <alignment horizontal="center"/>
      <protection locked="0"/>
    </xf>
    <xf numFmtId="42" fontId="9" fillId="36" borderId="14" xfId="0" applyNumberFormat="1" applyFont="1" applyFill="1" applyBorder="1" applyAlignment="1" applyProtection="1">
      <alignment horizontal="center"/>
      <protection locked="0"/>
    </xf>
    <xf numFmtId="42" fontId="9" fillId="34" borderId="13" xfId="44" applyNumberFormat="1" applyFont="1" applyFill="1" applyBorder="1" applyAlignment="1" applyProtection="1">
      <alignment horizontal="left"/>
      <protection/>
    </xf>
    <xf numFmtId="0" fontId="11" fillId="0" borderId="16" xfId="0" applyFont="1" applyFill="1" applyBorder="1" applyAlignment="1" applyProtection="1">
      <alignment horizontal="center" wrapText="1"/>
      <protection/>
    </xf>
    <xf numFmtId="42" fontId="9" fillId="34" borderId="20" xfId="0" applyNumberFormat="1" applyFont="1" applyFill="1" applyBorder="1" applyAlignment="1" applyProtection="1">
      <alignment horizontal="center"/>
      <protection/>
    </xf>
    <xf numFmtId="0" fontId="9" fillId="34" borderId="20" xfId="0" applyFont="1" applyFill="1" applyBorder="1" applyAlignment="1" applyProtection="1">
      <alignment wrapText="1"/>
      <protection/>
    </xf>
    <xf numFmtId="0" fontId="3" fillId="34" borderId="14" xfId="0" applyFont="1" applyFill="1" applyBorder="1" applyAlignment="1" applyProtection="1">
      <alignment wrapText="1"/>
      <protection/>
    </xf>
    <xf numFmtId="42" fontId="11" fillId="34" borderId="24" xfId="42" applyNumberFormat="1" applyFont="1" applyFill="1" applyBorder="1" applyAlignment="1" applyProtection="1">
      <alignment horizontal="left"/>
      <protection/>
    </xf>
    <xf numFmtId="0" fontId="3" fillId="0" borderId="20" xfId="0" applyFont="1" applyFill="1" applyBorder="1" applyAlignment="1" applyProtection="1">
      <alignment wrapText="1"/>
      <protection/>
    </xf>
    <xf numFmtId="0" fontId="80" fillId="0" borderId="21" xfId="0" applyFont="1" applyFill="1" applyBorder="1" applyAlignment="1" applyProtection="1">
      <alignment horizontal="center" vertical="center"/>
      <protection/>
    </xf>
    <xf numFmtId="0" fontId="80" fillId="0" borderId="21" xfId="0" applyFont="1" applyFill="1" applyBorder="1" applyAlignment="1" applyProtection="1">
      <alignment horizontal="center" vertical="center" wrapText="1"/>
      <protection/>
    </xf>
    <xf numFmtId="0" fontId="3" fillId="0" borderId="11" xfId="0" applyFont="1" applyFill="1" applyBorder="1" applyAlignment="1" applyProtection="1">
      <alignment/>
      <protection/>
    </xf>
    <xf numFmtId="39" fontId="9" fillId="34" borderId="20" xfId="62" applyNumberFormat="1" applyFont="1" applyFill="1" applyBorder="1" applyAlignment="1" applyProtection="1">
      <alignment horizontal="center"/>
      <protection/>
    </xf>
    <xf numFmtId="0" fontId="3" fillId="0" borderId="17" xfId="0" applyFont="1" applyFill="1" applyBorder="1" applyAlignment="1" applyProtection="1">
      <alignment/>
      <protection/>
    </xf>
    <xf numFmtId="0" fontId="3" fillId="0" borderId="13" xfId="0" applyFont="1" applyFill="1" applyBorder="1" applyAlignment="1" applyProtection="1">
      <alignment/>
      <protection/>
    </xf>
    <xf numFmtId="42" fontId="9" fillId="34" borderId="18" xfId="44" applyNumberFormat="1" applyFont="1" applyFill="1" applyBorder="1" applyAlignment="1" applyProtection="1">
      <alignment horizontal="left"/>
      <protection/>
    </xf>
    <xf numFmtId="41" fontId="0" fillId="33" borderId="12" xfId="0" applyNumberFormat="1" applyFont="1" applyFill="1" applyBorder="1" applyAlignment="1" applyProtection="1">
      <alignment/>
      <protection/>
    </xf>
    <xf numFmtId="41" fontId="0" fillId="33" borderId="10" xfId="0" applyNumberFormat="1" applyFont="1" applyFill="1" applyBorder="1" applyAlignment="1" applyProtection="1">
      <alignment/>
      <protection/>
    </xf>
    <xf numFmtId="41" fontId="0" fillId="33" borderId="19" xfId="0" applyNumberFormat="1" applyFont="1" applyFill="1" applyBorder="1" applyAlignment="1" applyProtection="1">
      <alignment/>
      <protection/>
    </xf>
    <xf numFmtId="42" fontId="11" fillId="3" borderId="35" xfId="42" applyNumberFormat="1" applyFont="1" applyFill="1" applyBorder="1" applyAlignment="1" applyProtection="1">
      <alignment horizontal="center"/>
      <protection/>
    </xf>
    <xf numFmtId="42" fontId="11" fillId="3" borderId="25" xfId="0" applyNumberFormat="1" applyFont="1" applyFill="1" applyBorder="1" applyAlignment="1" applyProtection="1">
      <alignment/>
      <protection/>
    </xf>
    <xf numFmtId="42" fontId="9" fillId="35" borderId="20" xfId="0" applyNumberFormat="1" applyFont="1" applyFill="1" applyBorder="1" applyAlignment="1" applyProtection="1">
      <alignment horizontal="right"/>
      <protection/>
    </xf>
    <xf numFmtId="42" fontId="9" fillId="35" borderId="14" xfId="0" applyNumberFormat="1" applyFont="1" applyFill="1" applyBorder="1" applyAlignment="1" applyProtection="1">
      <alignment horizontal="right"/>
      <protection/>
    </xf>
    <xf numFmtId="0" fontId="16" fillId="33" borderId="12" xfId="0" applyFont="1" applyFill="1" applyBorder="1" applyAlignment="1" applyProtection="1">
      <alignment/>
      <protection/>
    </xf>
    <xf numFmtId="0" fontId="17" fillId="33" borderId="10" xfId="0" applyFont="1" applyFill="1" applyBorder="1" applyAlignment="1" applyProtection="1">
      <alignment horizontal="right"/>
      <protection/>
    </xf>
    <xf numFmtId="0" fontId="18" fillId="33" borderId="10" xfId="0" applyFont="1" applyFill="1" applyBorder="1" applyAlignment="1" applyProtection="1">
      <alignment horizontal="right"/>
      <protection/>
    </xf>
    <xf numFmtId="0" fontId="9" fillId="33" borderId="10" xfId="0" applyFont="1" applyFill="1" applyBorder="1" applyAlignment="1" applyProtection="1">
      <alignment horizontal="right"/>
      <protection/>
    </xf>
    <xf numFmtId="0" fontId="9" fillId="33" borderId="19" xfId="0" applyFont="1" applyFill="1" applyBorder="1" applyAlignment="1" applyProtection="1">
      <alignment horizontal="right"/>
      <protection/>
    </xf>
    <xf numFmtId="0" fontId="9" fillId="33" borderId="12" xfId="0" applyFont="1" applyFill="1" applyBorder="1" applyAlignment="1" applyProtection="1">
      <alignment horizontal="right"/>
      <protection/>
    </xf>
    <xf numFmtId="41" fontId="16" fillId="33" borderId="19" xfId="0" applyNumberFormat="1" applyFont="1" applyFill="1" applyBorder="1" applyAlignment="1" applyProtection="1">
      <alignment/>
      <protection/>
    </xf>
    <xf numFmtId="42" fontId="11" fillId="3" borderId="15" xfId="0" applyNumberFormat="1" applyFont="1" applyFill="1" applyBorder="1" applyAlignment="1" applyProtection="1">
      <alignment/>
      <protection/>
    </xf>
    <xf numFmtId="42" fontId="11" fillId="3" borderId="29" xfId="0" applyNumberFormat="1" applyFont="1" applyFill="1" applyBorder="1" applyAlignment="1" applyProtection="1">
      <alignment/>
      <protection/>
    </xf>
    <xf numFmtId="41" fontId="20" fillId="33" borderId="19" xfId="0" applyNumberFormat="1" applyFont="1" applyFill="1" applyBorder="1" applyAlignment="1" applyProtection="1">
      <alignment/>
      <protection/>
    </xf>
    <xf numFmtId="42" fontId="11" fillId="3" borderId="35" xfId="0" applyNumberFormat="1" applyFont="1" applyFill="1" applyBorder="1" applyAlignment="1" applyProtection="1">
      <alignment/>
      <protection/>
    </xf>
    <xf numFmtId="42" fontId="9" fillId="34" borderId="14" xfId="42" applyNumberFormat="1" applyFont="1" applyFill="1" applyBorder="1" applyAlignment="1" applyProtection="1">
      <alignment/>
      <protection/>
    </xf>
    <xf numFmtId="42" fontId="9" fillId="34" borderId="20" xfId="42" applyNumberFormat="1" applyFont="1" applyFill="1" applyBorder="1" applyAlignment="1" applyProtection="1">
      <alignment horizontal="center"/>
      <protection/>
    </xf>
    <xf numFmtId="0" fontId="3" fillId="0" borderId="13"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42" fontId="11" fillId="34" borderId="24" xfId="0" applyNumberFormat="1" applyFont="1" applyFill="1" applyBorder="1" applyAlignment="1" applyProtection="1">
      <alignment horizontal="left"/>
      <protection/>
    </xf>
    <xf numFmtId="42" fontId="11" fillId="34" borderId="29" xfId="0" applyNumberFormat="1" applyFont="1" applyFill="1" applyBorder="1" applyAlignment="1" applyProtection="1">
      <alignment horizontal="left"/>
      <protection/>
    </xf>
    <xf numFmtId="0" fontId="3" fillId="33" borderId="12" xfId="0" applyFont="1" applyFill="1" applyBorder="1" applyAlignment="1" applyProtection="1">
      <alignment/>
      <protection/>
    </xf>
    <xf numFmtId="0" fontId="3" fillId="33" borderId="10" xfId="0" applyFont="1" applyFill="1" applyBorder="1" applyAlignment="1" applyProtection="1">
      <alignment horizontal="right"/>
      <protection/>
    </xf>
    <xf numFmtId="0" fontId="0" fillId="33" borderId="10" xfId="0" applyFont="1" applyFill="1" applyBorder="1" applyAlignment="1" applyProtection="1">
      <alignment horizontal="right"/>
      <protection/>
    </xf>
    <xf numFmtId="41" fontId="9" fillId="33" borderId="19" xfId="0" applyNumberFormat="1" applyFont="1" applyFill="1" applyBorder="1" applyAlignment="1" applyProtection="1">
      <alignment/>
      <protection/>
    </xf>
    <xf numFmtId="10" fontId="9" fillId="34" borderId="20" xfId="42" applyNumberFormat="1" applyFont="1" applyFill="1" applyBorder="1" applyAlignment="1" applyProtection="1">
      <alignment horizontal="right"/>
      <protection/>
    </xf>
    <xf numFmtId="0" fontId="5" fillId="33" borderId="12" xfId="0" applyFont="1" applyFill="1" applyBorder="1" applyAlignment="1" applyProtection="1">
      <alignment/>
      <protection/>
    </xf>
    <xf numFmtId="0" fontId="6" fillId="33" borderId="10" xfId="0" applyFont="1" applyFill="1" applyBorder="1" applyAlignment="1" applyProtection="1">
      <alignment horizontal="right"/>
      <protection/>
    </xf>
    <xf numFmtId="0" fontId="7" fillId="33" borderId="10" xfId="0" applyFont="1" applyFill="1" applyBorder="1" applyAlignment="1" applyProtection="1">
      <alignment horizontal="right"/>
      <protection/>
    </xf>
    <xf numFmtId="42" fontId="11" fillId="3" borderId="35" xfId="0" applyNumberFormat="1" applyFont="1" applyFill="1" applyBorder="1" applyAlignment="1" applyProtection="1">
      <alignment horizontal="right"/>
      <protection/>
    </xf>
    <xf numFmtId="42" fontId="11" fillId="3" borderId="32" xfId="0" applyNumberFormat="1" applyFont="1" applyFill="1" applyBorder="1" applyAlignment="1" applyProtection="1">
      <alignment/>
      <protection/>
    </xf>
    <xf numFmtId="42" fontId="19" fillId="3" borderId="36" xfId="0" applyNumberFormat="1" applyFont="1" applyFill="1" applyBorder="1" applyAlignment="1" applyProtection="1">
      <alignment/>
      <protection/>
    </xf>
    <xf numFmtId="0" fontId="11" fillId="34" borderId="33" xfId="0" applyFont="1" applyFill="1" applyBorder="1" applyAlignment="1">
      <alignment horizontal="left"/>
    </xf>
    <xf numFmtId="0" fontId="11" fillId="34" borderId="10" xfId="0" applyFont="1" applyFill="1" applyBorder="1" applyAlignment="1">
      <alignment horizontal="left"/>
    </xf>
    <xf numFmtId="0" fontId="11" fillId="35" borderId="37" xfId="0" applyFont="1" applyFill="1" applyBorder="1" applyAlignment="1">
      <alignment horizontal="left"/>
    </xf>
    <xf numFmtId="0" fontId="11" fillId="35" borderId="33" xfId="0" applyFont="1" applyFill="1" applyBorder="1" applyAlignment="1" applyProtection="1">
      <alignment horizontal="left"/>
      <protection/>
    </xf>
    <xf numFmtId="0" fontId="11" fillId="35" borderId="10" xfId="0" applyFont="1" applyFill="1" applyBorder="1" applyAlignment="1" applyProtection="1">
      <alignment horizontal="left"/>
      <protection/>
    </xf>
    <xf numFmtId="0" fontId="11" fillId="35" borderId="37" xfId="0" applyFont="1" applyFill="1" applyBorder="1" applyAlignment="1" applyProtection="1">
      <alignment horizontal="left"/>
      <protection/>
    </xf>
    <xf numFmtId="42" fontId="11" fillId="34" borderId="23" xfId="0" applyNumberFormat="1" applyFont="1" applyFill="1" applyBorder="1" applyAlignment="1">
      <alignment/>
    </xf>
    <xf numFmtId="42" fontId="11" fillId="3" borderId="38" xfId="42" applyNumberFormat="1" applyFont="1" applyFill="1" applyBorder="1" applyAlignment="1" applyProtection="1">
      <alignment horizontal="center"/>
      <protection/>
    </xf>
    <xf numFmtId="42" fontId="11" fillId="3" borderId="39" xfId="42" applyNumberFormat="1" applyFont="1" applyFill="1" applyBorder="1" applyAlignment="1" applyProtection="1">
      <alignment horizontal="center"/>
      <protection/>
    </xf>
    <xf numFmtId="42" fontId="11" fillId="3" borderId="38" xfId="0" applyNumberFormat="1" applyFont="1" applyFill="1" applyBorder="1" applyAlignment="1" applyProtection="1">
      <alignment horizontal="right"/>
      <protection/>
    </xf>
    <xf numFmtId="42" fontId="11" fillId="3" borderId="40" xfId="0" applyNumberFormat="1" applyFont="1" applyFill="1" applyBorder="1" applyAlignment="1" applyProtection="1">
      <alignment/>
      <protection/>
    </xf>
    <xf numFmtId="42" fontId="11" fillId="3" borderId="35" xfId="0" applyNumberFormat="1" applyFont="1" applyFill="1" applyBorder="1" applyAlignment="1" applyProtection="1">
      <alignment/>
      <protection/>
    </xf>
    <xf numFmtId="42" fontId="19" fillId="3" borderId="41" xfId="0" applyNumberFormat="1" applyFont="1" applyFill="1" applyBorder="1" applyAlignment="1" applyProtection="1">
      <alignment/>
      <protection/>
    </xf>
    <xf numFmtId="42" fontId="4" fillId="0" borderId="0" xfId="0" applyNumberFormat="1" applyFont="1" applyFill="1" applyAlignment="1">
      <alignment/>
    </xf>
    <xf numFmtId="42" fontId="11" fillId="0" borderId="33" xfId="44" applyNumberFormat="1" applyFont="1" applyFill="1" applyBorder="1" applyAlignment="1" applyProtection="1">
      <alignment horizontal="center"/>
      <protection/>
    </xf>
    <xf numFmtId="42" fontId="11" fillId="3" borderId="42" xfId="42" applyNumberFormat="1" applyFont="1" applyFill="1" applyBorder="1" applyAlignment="1" applyProtection="1">
      <alignment horizontal="center"/>
      <protection/>
    </xf>
    <xf numFmtId="42" fontId="11" fillId="0" borderId="43" xfId="0" applyNumberFormat="1" applyFont="1" applyFill="1" applyBorder="1" applyAlignment="1" applyProtection="1">
      <alignment/>
      <protection/>
    </xf>
    <xf numFmtId="42" fontId="11" fillId="3" borderId="43" xfId="0" applyNumberFormat="1" applyFont="1" applyFill="1" applyBorder="1" applyAlignment="1" applyProtection="1">
      <alignment/>
      <protection/>
    </xf>
    <xf numFmtId="41" fontId="20" fillId="33" borderId="10" xfId="0" applyNumberFormat="1" applyFont="1" applyFill="1" applyBorder="1" applyAlignment="1" applyProtection="1">
      <alignment/>
      <protection/>
    </xf>
    <xf numFmtId="42" fontId="11" fillId="3" borderId="44" xfId="0" applyNumberFormat="1" applyFont="1" applyFill="1" applyBorder="1" applyAlignment="1" applyProtection="1">
      <alignment/>
      <protection/>
    </xf>
    <xf numFmtId="0" fontId="11" fillId="0" borderId="0" xfId="0" applyFont="1" applyFill="1" applyAlignment="1">
      <alignment horizontal="right"/>
    </xf>
    <xf numFmtId="42" fontId="11" fillId="0" borderId="0" xfId="0" applyNumberFormat="1" applyFont="1" applyFill="1" applyAlignment="1">
      <alignment horizontal="right"/>
    </xf>
    <xf numFmtId="41" fontId="20" fillId="33" borderId="45" xfId="0" applyNumberFormat="1" applyFont="1" applyFill="1" applyBorder="1" applyAlignment="1" applyProtection="1">
      <alignment horizontal="left"/>
      <protection/>
    </xf>
    <xf numFmtId="41" fontId="9" fillId="33" borderId="45" xfId="0" applyNumberFormat="1" applyFont="1" applyFill="1" applyBorder="1" applyAlignment="1" applyProtection="1">
      <alignment/>
      <protection/>
    </xf>
    <xf numFmtId="42" fontId="11" fillId="3" borderId="36" xfId="0" applyNumberFormat="1" applyFont="1" applyFill="1" applyBorder="1" applyAlignment="1">
      <alignment/>
    </xf>
    <xf numFmtId="0" fontId="11" fillId="34" borderId="33" xfId="0" applyFont="1" applyFill="1" applyBorder="1" applyAlignment="1">
      <alignment horizontal="left"/>
    </xf>
    <xf numFmtId="0" fontId="11" fillId="34" borderId="10" xfId="0" applyFont="1" applyFill="1" applyBorder="1" applyAlignment="1">
      <alignment horizontal="left"/>
    </xf>
    <xf numFmtId="42" fontId="11" fillId="3" borderId="17" xfId="0" applyNumberFormat="1" applyFont="1" applyFill="1" applyBorder="1" applyAlignment="1">
      <alignment horizontal="right"/>
    </xf>
    <xf numFmtId="42" fontId="11" fillId="3" borderId="29" xfId="0" applyNumberFormat="1" applyFont="1" applyFill="1" applyBorder="1" applyAlignment="1">
      <alignment horizontal="right"/>
    </xf>
    <xf numFmtId="42" fontId="11" fillId="3" borderId="46" xfId="0" applyNumberFormat="1" applyFont="1" applyFill="1" applyBorder="1" applyAlignment="1">
      <alignment/>
    </xf>
    <xf numFmtId="42" fontId="9" fillId="34" borderId="13" xfId="0" applyNumberFormat="1" applyFont="1" applyFill="1" applyBorder="1" applyAlignment="1">
      <alignment/>
    </xf>
    <xf numFmtId="42" fontId="19" fillId="3" borderId="47" xfId="0" applyNumberFormat="1" applyFont="1" applyFill="1" applyBorder="1" applyAlignment="1">
      <alignment/>
    </xf>
    <xf numFmtId="42" fontId="19" fillId="3" borderId="30" xfId="0" applyNumberFormat="1" applyFont="1" applyFill="1" applyBorder="1" applyAlignment="1">
      <alignment/>
    </xf>
    <xf numFmtId="0" fontId="4" fillId="37" borderId="23" xfId="0" applyFont="1" applyFill="1" applyBorder="1" applyAlignment="1">
      <alignment horizontal="center"/>
    </xf>
    <xf numFmtId="42" fontId="11" fillId="0" borderId="48" xfId="44" applyNumberFormat="1" applyFont="1" applyFill="1" applyBorder="1" applyAlignment="1">
      <alignment horizontal="left"/>
    </xf>
    <xf numFmtId="42" fontId="11" fillId="3" borderId="28" xfId="42" applyNumberFormat="1" applyFont="1" applyFill="1" applyBorder="1" applyAlignment="1">
      <alignment horizontal="center"/>
    </xf>
    <xf numFmtId="42" fontId="11" fillId="36" borderId="48" xfId="42" applyNumberFormat="1" applyFont="1" applyFill="1" applyBorder="1" applyAlignment="1" applyProtection="1">
      <alignment horizontal="left"/>
      <protection locked="0"/>
    </xf>
    <xf numFmtId="0" fontId="11" fillId="0" borderId="34" xfId="0" applyFont="1" applyFill="1" applyBorder="1" applyAlignment="1">
      <alignment horizontal="left"/>
    </xf>
    <xf numFmtId="0" fontId="11" fillId="0" borderId="49" xfId="0" applyFont="1" applyFill="1" applyBorder="1" applyAlignment="1">
      <alignment horizontal="left"/>
    </xf>
    <xf numFmtId="0" fontId="11" fillId="0" borderId="50" xfId="0" applyFont="1" applyFill="1" applyBorder="1" applyAlignment="1">
      <alignment horizontal="left"/>
    </xf>
    <xf numFmtId="42" fontId="11" fillId="34" borderId="27" xfId="0" applyNumberFormat="1" applyFont="1" applyFill="1" applyBorder="1" applyAlignment="1">
      <alignment/>
    </xf>
    <xf numFmtId="10" fontId="11" fillId="36" borderId="24" xfId="0" applyNumberFormat="1" applyFont="1" applyFill="1" applyBorder="1" applyAlignment="1" applyProtection="1">
      <alignment/>
      <protection locked="0"/>
    </xf>
    <xf numFmtId="0" fontId="22" fillId="0" borderId="0" xfId="0" applyNumberFormat="1" applyFont="1" applyFill="1" applyBorder="1" applyAlignment="1">
      <alignment/>
    </xf>
    <xf numFmtId="42" fontId="11" fillId="34" borderId="48" xfId="0" applyNumberFormat="1" applyFont="1" applyFill="1" applyBorder="1" applyAlignment="1" applyProtection="1">
      <alignment horizontal="left"/>
      <protection/>
    </xf>
    <xf numFmtId="42" fontId="11" fillId="34" borderId="45" xfId="0" applyNumberFormat="1" applyFont="1" applyFill="1" applyBorder="1" applyAlignment="1">
      <alignment/>
    </xf>
    <xf numFmtId="42" fontId="9" fillId="36" borderId="13" xfId="44" applyNumberFormat="1" applyFont="1" applyFill="1" applyBorder="1" applyAlignment="1" applyProtection="1">
      <alignment horizontal="left"/>
      <protection locked="0"/>
    </xf>
    <xf numFmtId="42" fontId="9" fillId="36" borderId="11" xfId="44" applyNumberFormat="1" applyFont="1" applyFill="1" applyBorder="1" applyAlignment="1" applyProtection="1">
      <alignment horizontal="left"/>
      <protection locked="0"/>
    </xf>
    <xf numFmtId="0" fontId="9" fillId="34" borderId="14" xfId="0" applyFont="1" applyFill="1" applyBorder="1" applyAlignment="1" applyProtection="1">
      <alignment/>
      <protection/>
    </xf>
    <xf numFmtId="0" fontId="9" fillId="34" borderId="15" xfId="0" applyFont="1" applyFill="1" applyBorder="1" applyAlignment="1" applyProtection="1">
      <alignment/>
      <protection/>
    </xf>
    <xf numFmtId="42" fontId="11" fillId="3" borderId="51" xfId="42" applyNumberFormat="1" applyFont="1" applyFill="1" applyBorder="1" applyAlignment="1">
      <alignment horizontal="center"/>
    </xf>
    <xf numFmtId="0" fontId="11" fillId="0" borderId="34" xfId="0" applyFont="1" applyFill="1" applyBorder="1" applyAlignment="1" applyProtection="1">
      <alignment horizontal="left"/>
      <protection/>
    </xf>
    <xf numFmtId="0" fontId="11" fillId="0" borderId="49" xfId="0" applyFont="1" applyFill="1" applyBorder="1" applyAlignment="1" applyProtection="1">
      <alignment horizontal="left"/>
      <protection/>
    </xf>
    <xf numFmtId="0" fontId="11" fillId="0" borderId="50" xfId="0" applyFont="1" applyFill="1" applyBorder="1" applyAlignment="1" applyProtection="1">
      <alignment horizontal="left"/>
      <protection/>
    </xf>
    <xf numFmtId="42" fontId="9" fillId="34" borderId="20" xfId="42" applyNumberFormat="1" applyFont="1" applyFill="1" applyBorder="1" applyAlignment="1" applyProtection="1">
      <alignment/>
      <protection/>
    </xf>
    <xf numFmtId="42" fontId="11" fillId="34" borderId="48" xfId="42" applyNumberFormat="1" applyFont="1" applyFill="1" applyBorder="1" applyAlignment="1" applyProtection="1">
      <alignment horizontal="left"/>
      <protection/>
    </xf>
    <xf numFmtId="10" fontId="9" fillId="34" borderId="34" xfId="62" applyNumberFormat="1" applyFont="1" applyFill="1" applyBorder="1" applyAlignment="1" applyProtection="1">
      <alignment/>
      <protection/>
    </xf>
    <xf numFmtId="10" fontId="9" fillId="34" borderId="33" xfId="62" applyNumberFormat="1" applyFont="1" applyFill="1" applyBorder="1" applyAlignment="1" applyProtection="1">
      <alignment/>
      <protection/>
    </xf>
    <xf numFmtId="10" fontId="9" fillId="34" borderId="20" xfId="42" applyNumberFormat="1" applyFont="1" applyFill="1" applyBorder="1" applyAlignment="1" applyProtection="1">
      <alignment/>
      <protection/>
    </xf>
    <xf numFmtId="42" fontId="9" fillId="34" borderId="20" xfId="0" applyNumberFormat="1" applyFont="1" applyFill="1" applyBorder="1" applyAlignment="1" applyProtection="1">
      <alignment/>
      <protection/>
    </xf>
    <xf numFmtId="42" fontId="11" fillId="3" borderId="52" xfId="0" applyNumberFormat="1" applyFont="1" applyFill="1" applyBorder="1" applyAlignment="1" applyProtection="1">
      <alignment horizontal="right"/>
      <protection/>
    </xf>
    <xf numFmtId="42" fontId="11" fillId="3" borderId="30" xfId="0" applyNumberFormat="1" applyFont="1" applyFill="1" applyBorder="1" applyAlignment="1" applyProtection="1">
      <alignment/>
      <protection/>
    </xf>
    <xf numFmtId="42" fontId="11" fillId="3" borderId="52" xfId="0" applyNumberFormat="1" applyFont="1" applyFill="1" applyBorder="1" applyAlignment="1" applyProtection="1">
      <alignment/>
      <protection/>
    </xf>
    <xf numFmtId="42" fontId="11" fillId="3" borderId="53" xfId="0" applyNumberFormat="1" applyFont="1" applyFill="1" applyBorder="1" applyAlignment="1" applyProtection="1">
      <alignment/>
      <protection/>
    </xf>
    <xf numFmtId="42" fontId="11" fillId="0" borderId="34" xfId="44" applyNumberFormat="1" applyFont="1" applyFill="1" applyBorder="1" applyAlignment="1" applyProtection="1">
      <alignment horizontal="center"/>
      <protection/>
    </xf>
    <xf numFmtId="0" fontId="23" fillId="0" borderId="0" xfId="0" applyNumberFormat="1" applyFont="1" applyFill="1" applyAlignment="1">
      <alignment/>
    </xf>
    <xf numFmtId="42" fontId="11" fillId="3" borderId="17" xfId="0" applyNumberFormat="1" applyFont="1" applyFill="1" applyBorder="1" applyAlignment="1" applyProtection="1">
      <alignment horizontal="right"/>
      <protection/>
    </xf>
    <xf numFmtId="42" fontId="11" fillId="3" borderId="51" xfId="42" applyNumberFormat="1" applyFont="1" applyFill="1" applyBorder="1" applyAlignment="1" applyProtection="1">
      <alignment horizontal="center"/>
      <protection/>
    </xf>
    <xf numFmtId="42" fontId="11" fillId="3" borderId="51" xfId="0" applyNumberFormat="1" applyFont="1" applyFill="1" applyBorder="1" applyAlignment="1" applyProtection="1">
      <alignment horizontal="left"/>
      <protection/>
    </xf>
    <xf numFmtId="42" fontId="11" fillId="3" borderId="40" xfId="0" applyNumberFormat="1" applyFont="1" applyFill="1" applyBorder="1" applyAlignment="1" applyProtection="1">
      <alignment/>
      <protection/>
    </xf>
    <xf numFmtId="0" fontId="11" fillId="35" borderId="54" xfId="0" applyNumberFormat="1" applyFont="1" applyFill="1" applyBorder="1" applyAlignment="1" applyProtection="1">
      <alignment horizontal="center"/>
      <protection/>
    </xf>
    <xf numFmtId="0" fontId="0" fillId="37" borderId="55" xfId="0" applyFont="1" applyFill="1" applyBorder="1" applyAlignment="1">
      <alignment horizontal="center"/>
    </xf>
    <xf numFmtId="0" fontId="80" fillId="0" borderId="56" xfId="0" applyFont="1" applyFill="1" applyBorder="1" applyAlignment="1">
      <alignment/>
    </xf>
    <xf numFmtId="42" fontId="11" fillId="34" borderId="27" xfId="0" applyNumberFormat="1" applyFont="1" applyFill="1" applyBorder="1" applyAlignment="1" applyProtection="1">
      <alignment horizontal="left"/>
      <protection/>
    </xf>
    <xf numFmtId="42" fontId="11" fillId="3" borderId="26" xfId="0" applyNumberFormat="1" applyFont="1" applyFill="1" applyBorder="1" applyAlignment="1">
      <alignment horizontal="left"/>
    </xf>
    <xf numFmtId="42" fontId="11" fillId="3" borderId="25" xfId="0" applyNumberFormat="1" applyFont="1" applyFill="1" applyBorder="1" applyAlignment="1">
      <alignment/>
    </xf>
    <xf numFmtId="42" fontId="11" fillId="34" borderId="57" xfId="0" applyNumberFormat="1" applyFont="1" applyFill="1" applyBorder="1" applyAlignment="1" applyProtection="1">
      <alignment/>
      <protection/>
    </xf>
    <xf numFmtId="0" fontId="9" fillId="33" borderId="45" xfId="0" applyFont="1" applyFill="1" applyBorder="1" applyAlignment="1" applyProtection="1">
      <alignment horizontal="right"/>
      <protection/>
    </xf>
    <xf numFmtId="10" fontId="9" fillId="34" borderId="34" xfId="42" applyNumberFormat="1" applyFont="1" applyFill="1" applyBorder="1" applyAlignment="1" applyProtection="1">
      <alignment/>
      <protection/>
    </xf>
    <xf numFmtId="42" fontId="11" fillId="3" borderId="38" xfId="0" applyNumberFormat="1" applyFont="1" applyFill="1" applyBorder="1" applyAlignment="1">
      <alignment horizontal="right"/>
    </xf>
    <xf numFmtId="0" fontId="80" fillId="37" borderId="0" xfId="0" applyFont="1" applyFill="1" applyBorder="1" applyAlignment="1">
      <alignment/>
    </xf>
    <xf numFmtId="0" fontId="11" fillId="0" borderId="37" xfId="0" applyFont="1" applyBorder="1" applyAlignment="1" applyProtection="1">
      <alignment/>
      <protection/>
    </xf>
    <xf numFmtId="0" fontId="9" fillId="0" borderId="37" xfId="0" applyFont="1" applyBorder="1" applyAlignment="1" applyProtection="1">
      <alignment/>
      <protection/>
    </xf>
    <xf numFmtId="0" fontId="9" fillId="34" borderId="37" xfId="0" applyFont="1" applyFill="1" applyBorder="1" applyAlignment="1" applyProtection="1">
      <alignment/>
      <protection/>
    </xf>
    <xf numFmtId="0" fontId="4" fillId="0" borderId="0" xfId="0" applyFont="1" applyFill="1" applyAlignment="1">
      <alignment horizontal="center" vertical="center"/>
    </xf>
    <xf numFmtId="0" fontId="11" fillId="34" borderId="10" xfId="0" applyFont="1" applyFill="1" applyBorder="1" applyAlignment="1">
      <alignment horizontal="left"/>
    </xf>
    <xf numFmtId="0" fontId="80" fillId="0" borderId="36" xfId="0" applyFont="1" applyFill="1" applyBorder="1" applyAlignment="1">
      <alignment/>
    </xf>
    <xf numFmtId="0" fontId="80" fillId="0" borderId="58" xfId="0" applyFont="1" applyFill="1" applyBorder="1" applyAlignment="1">
      <alignment/>
    </xf>
    <xf numFmtId="0" fontId="11" fillId="35" borderId="59" xfId="0" applyNumberFormat="1" applyFont="1" applyFill="1" applyBorder="1" applyAlignment="1" applyProtection="1">
      <alignment/>
      <protection/>
    </xf>
    <xf numFmtId="0" fontId="15" fillId="34" borderId="59"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0" fillId="0" borderId="36" xfId="0" applyBorder="1" applyAlignment="1">
      <alignment/>
    </xf>
    <xf numFmtId="0" fontId="0" fillId="36" borderId="59" xfId="0" applyFill="1" applyBorder="1" applyAlignment="1" applyProtection="1">
      <alignment/>
      <protection locked="0"/>
    </xf>
    <xf numFmtId="9" fontId="11" fillId="34" borderId="59" xfId="0" applyNumberFormat="1" applyFont="1" applyFill="1" applyBorder="1" applyAlignment="1" applyProtection="1">
      <alignment wrapText="1"/>
      <protection/>
    </xf>
    <xf numFmtId="9" fontId="11" fillId="34" borderId="36" xfId="0" applyNumberFormat="1" applyFont="1" applyFill="1" applyBorder="1" applyAlignment="1" applyProtection="1">
      <alignment wrapText="1"/>
      <protection/>
    </xf>
    <xf numFmtId="0" fontId="80" fillId="0" borderId="0" xfId="0" applyFont="1" applyFill="1" applyBorder="1" applyAlignment="1">
      <alignment/>
    </xf>
    <xf numFmtId="0" fontId="80" fillId="0" borderId="60" xfId="0" applyFont="1" applyFill="1" applyBorder="1" applyAlignment="1">
      <alignment/>
    </xf>
    <xf numFmtId="42" fontId="11" fillId="36" borderId="34" xfId="42" applyNumberFormat="1" applyFont="1" applyFill="1" applyBorder="1" applyAlignment="1" applyProtection="1">
      <alignment horizontal="left"/>
      <protection locked="0"/>
    </xf>
    <xf numFmtId="42" fontId="11" fillId="36" borderId="33" xfId="42" applyNumberFormat="1" applyFont="1" applyFill="1" applyBorder="1" applyAlignment="1" applyProtection="1">
      <alignment horizontal="left"/>
      <protection locked="0"/>
    </xf>
    <xf numFmtId="42" fontId="11" fillId="3" borderId="44" xfId="42" applyNumberFormat="1" applyFont="1" applyFill="1" applyBorder="1" applyAlignment="1">
      <alignment horizontal="center"/>
    </xf>
    <xf numFmtId="42" fontId="11" fillId="36" borderId="61" xfId="0" applyNumberFormat="1" applyFont="1" applyFill="1" applyBorder="1" applyAlignment="1" applyProtection="1">
      <alignment horizontal="left"/>
      <protection locked="0"/>
    </xf>
    <xf numFmtId="42" fontId="11" fillId="36" borderId="33" xfId="0" applyNumberFormat="1" applyFont="1" applyFill="1" applyBorder="1" applyAlignment="1" applyProtection="1">
      <alignment horizontal="left"/>
      <protection locked="0"/>
    </xf>
    <xf numFmtId="42" fontId="11" fillId="36" borderId="43" xfId="0" applyNumberFormat="1" applyFont="1" applyFill="1" applyBorder="1" applyAlignment="1" applyProtection="1">
      <alignment horizontal="left"/>
      <protection locked="0"/>
    </xf>
    <xf numFmtId="41" fontId="9" fillId="33" borderId="10" xfId="0" applyNumberFormat="1" applyFont="1" applyFill="1" applyBorder="1" applyAlignment="1">
      <alignment/>
    </xf>
    <xf numFmtId="42" fontId="11" fillId="36" borderId="33" xfId="0" applyNumberFormat="1" applyFont="1" applyFill="1" applyBorder="1" applyAlignment="1" applyProtection="1">
      <alignment/>
      <protection locked="0"/>
    </xf>
    <xf numFmtId="42" fontId="11" fillId="34" borderId="33" xfId="0" applyNumberFormat="1" applyFont="1" applyFill="1" applyBorder="1" applyAlignment="1">
      <alignment horizontal="left"/>
    </xf>
    <xf numFmtId="42" fontId="11" fillId="3" borderId="44" xfId="0" applyNumberFormat="1" applyFont="1" applyFill="1" applyBorder="1" applyAlignment="1">
      <alignment horizontal="right"/>
    </xf>
    <xf numFmtId="42" fontId="11" fillId="3" borderId="62" xfId="0" applyNumberFormat="1" applyFont="1" applyFill="1" applyBorder="1" applyAlignment="1">
      <alignment/>
    </xf>
    <xf numFmtId="42" fontId="11" fillId="34" borderId="61" xfId="0" applyNumberFormat="1" applyFont="1" applyFill="1" applyBorder="1" applyAlignment="1">
      <alignment/>
    </xf>
    <xf numFmtId="10" fontId="11" fillId="36" borderId="33" xfId="0" applyNumberFormat="1" applyFont="1" applyFill="1" applyBorder="1" applyAlignment="1" applyProtection="1">
      <alignment/>
      <protection locked="0"/>
    </xf>
    <xf numFmtId="42" fontId="11" fillId="36" borderId="63" xfId="0" applyNumberFormat="1" applyFont="1" applyFill="1" applyBorder="1" applyAlignment="1" applyProtection="1">
      <alignment/>
      <protection locked="0"/>
    </xf>
    <xf numFmtId="42" fontId="19" fillId="3" borderId="63" xfId="0" applyNumberFormat="1" applyFont="1" applyFill="1" applyBorder="1" applyAlignment="1">
      <alignment/>
    </xf>
    <xf numFmtId="42" fontId="9" fillId="36" borderId="50" xfId="44" applyNumberFormat="1" applyFont="1" applyFill="1" applyBorder="1" applyAlignment="1" applyProtection="1">
      <alignment horizontal="left"/>
      <protection locked="0"/>
    </xf>
    <xf numFmtId="42" fontId="9" fillId="36" borderId="37" xfId="44" applyNumberFormat="1" applyFont="1" applyFill="1" applyBorder="1" applyAlignment="1" applyProtection="1">
      <alignment horizontal="left"/>
      <protection locked="0"/>
    </xf>
    <xf numFmtId="42" fontId="11" fillId="3" borderId="42" xfId="42" applyNumberFormat="1" applyFont="1" applyFill="1" applyBorder="1" applyAlignment="1">
      <alignment horizontal="center"/>
    </xf>
    <xf numFmtId="42" fontId="11" fillId="3" borderId="64" xfId="0" applyNumberFormat="1" applyFont="1" applyFill="1" applyBorder="1" applyAlignment="1">
      <alignment horizontal="right"/>
    </xf>
    <xf numFmtId="42" fontId="11" fillId="3" borderId="65" xfId="0" applyNumberFormat="1" applyFont="1" applyFill="1" applyBorder="1" applyAlignment="1">
      <alignment/>
    </xf>
    <xf numFmtId="42" fontId="9" fillId="34" borderId="50" xfId="0" applyNumberFormat="1" applyFont="1" applyFill="1" applyBorder="1" applyAlignment="1">
      <alignment/>
    </xf>
    <xf numFmtId="0" fontId="0" fillId="37" borderId="59" xfId="0" applyFont="1" applyFill="1" applyBorder="1" applyAlignment="1">
      <alignment horizontal="center"/>
    </xf>
    <xf numFmtId="42" fontId="19" fillId="3" borderId="53" xfId="0" applyNumberFormat="1" applyFont="1" applyFill="1" applyBorder="1" applyAlignment="1">
      <alignment/>
    </xf>
    <xf numFmtId="0" fontId="4" fillId="37" borderId="66" xfId="0" applyFont="1" applyFill="1" applyBorder="1" applyAlignment="1">
      <alignment horizontal="center"/>
    </xf>
    <xf numFmtId="42" fontId="11" fillId="0" borderId="34" xfId="44" applyNumberFormat="1" applyFont="1" applyFill="1" applyBorder="1" applyAlignment="1">
      <alignment horizontal="left"/>
    </xf>
    <xf numFmtId="42" fontId="11" fillId="35" borderId="61" xfId="0" applyNumberFormat="1" applyFont="1" applyFill="1" applyBorder="1" applyAlignment="1">
      <alignment horizontal="left"/>
    </xf>
    <xf numFmtId="42" fontId="11" fillId="3" borderId="33" xfId="0" applyNumberFormat="1" applyFont="1" applyFill="1" applyBorder="1" applyAlignment="1">
      <alignment horizontal="right"/>
    </xf>
    <xf numFmtId="42" fontId="11" fillId="3" borderId="44" xfId="0" applyNumberFormat="1" applyFont="1" applyFill="1" applyBorder="1" applyAlignment="1">
      <alignment horizontal="left"/>
    </xf>
    <xf numFmtId="42" fontId="11" fillId="3" borderId="39" xfId="42" applyNumberFormat="1" applyFont="1" applyFill="1" applyBorder="1" applyAlignment="1">
      <alignment horizontal="center"/>
    </xf>
    <xf numFmtId="42" fontId="9" fillId="34" borderId="67" xfId="44" applyNumberFormat="1" applyFont="1" applyFill="1" applyBorder="1" applyAlignment="1" applyProtection="1">
      <alignment horizontal="left"/>
      <protection/>
    </xf>
    <xf numFmtId="42" fontId="9" fillId="34" borderId="37" xfId="44" applyNumberFormat="1" applyFont="1" applyFill="1" applyBorder="1" applyAlignment="1" applyProtection="1">
      <alignment horizontal="left"/>
      <protection/>
    </xf>
    <xf numFmtId="42" fontId="11" fillId="3" borderId="68" xfId="0" applyNumberFormat="1" applyFont="1" applyFill="1" applyBorder="1" applyAlignment="1">
      <alignment horizontal="right"/>
    </xf>
    <xf numFmtId="42" fontId="11" fillId="3" borderId="42" xfId="0" applyNumberFormat="1" applyFont="1" applyFill="1" applyBorder="1" applyAlignment="1">
      <alignment horizontal="left"/>
    </xf>
    <xf numFmtId="0" fontId="11" fillId="35" borderId="58" xfId="0" applyNumberFormat="1" applyFont="1" applyFill="1" applyBorder="1" applyAlignment="1" applyProtection="1">
      <alignment/>
      <protection/>
    </xf>
    <xf numFmtId="0" fontId="15" fillId="37" borderId="69" xfId="0" applyFont="1" applyFill="1" applyBorder="1" applyAlignment="1">
      <alignment vertical="center" wrapText="1"/>
    </xf>
    <xf numFmtId="0" fontId="15" fillId="37" borderId="70" xfId="0" applyFont="1" applyFill="1" applyBorder="1" applyAlignment="1">
      <alignment vertical="center" wrapText="1"/>
    </xf>
    <xf numFmtId="0" fontId="15" fillId="37" borderId="16" xfId="0" applyFont="1" applyFill="1" applyBorder="1" applyAlignment="1">
      <alignment vertical="center" wrapText="1"/>
    </xf>
    <xf numFmtId="42" fontId="11" fillId="34" borderId="33" xfId="42" applyNumberFormat="1" applyFont="1" applyFill="1" applyBorder="1" applyAlignment="1" applyProtection="1">
      <alignment horizontal="left"/>
      <protection/>
    </xf>
    <xf numFmtId="0" fontId="11" fillId="35" borderId="60" xfId="0" applyNumberFormat="1" applyFont="1" applyFill="1" applyBorder="1" applyAlignment="1" applyProtection="1">
      <alignment/>
      <protection/>
    </xf>
    <xf numFmtId="42" fontId="9" fillId="34" borderId="67" xfId="0" applyNumberFormat="1" applyFont="1" applyFill="1" applyBorder="1" applyAlignment="1" applyProtection="1">
      <alignment horizontal="left"/>
      <protection/>
    </xf>
    <xf numFmtId="42" fontId="9" fillId="34" borderId="37" xfId="0" applyNumberFormat="1" applyFont="1" applyFill="1" applyBorder="1" applyAlignment="1" applyProtection="1">
      <alignment horizontal="left"/>
      <protection/>
    </xf>
    <xf numFmtId="0" fontId="9" fillId="33" borderId="49" xfId="0" applyFont="1" applyFill="1" applyBorder="1" applyAlignment="1" applyProtection="1">
      <alignment horizontal="right"/>
      <protection/>
    </xf>
    <xf numFmtId="41" fontId="9" fillId="33" borderId="49" xfId="0" applyNumberFormat="1" applyFont="1" applyFill="1" applyBorder="1" applyAlignment="1" applyProtection="1">
      <alignment/>
      <protection/>
    </xf>
    <xf numFmtId="42" fontId="11" fillId="3" borderId="39" xfId="0" applyNumberFormat="1" applyFont="1" applyFill="1" applyBorder="1" applyAlignment="1">
      <alignment horizontal="right"/>
    </xf>
    <xf numFmtId="42" fontId="11" fillId="3" borderId="71" xfId="0" applyNumberFormat="1" applyFont="1" applyFill="1" applyBorder="1" applyAlignment="1" applyProtection="1">
      <alignment/>
      <protection/>
    </xf>
    <xf numFmtId="0" fontId="9" fillId="33" borderId="37" xfId="0" applyFont="1" applyFill="1" applyBorder="1" applyAlignment="1">
      <alignment horizontal="right"/>
    </xf>
    <xf numFmtId="42" fontId="11" fillId="37" borderId="71" xfId="0" applyNumberFormat="1" applyFont="1" applyFill="1" applyBorder="1" applyAlignment="1" applyProtection="1">
      <alignment horizontal="center"/>
      <protection/>
    </xf>
    <xf numFmtId="42" fontId="19" fillId="3" borderId="71" xfId="0" applyNumberFormat="1" applyFont="1" applyFill="1" applyBorder="1" applyAlignment="1" applyProtection="1">
      <alignment/>
      <protection/>
    </xf>
    <xf numFmtId="42" fontId="11" fillId="3" borderId="40" xfId="0" applyNumberFormat="1" applyFont="1" applyFill="1" applyBorder="1" applyAlignment="1">
      <alignment/>
    </xf>
    <xf numFmtId="42" fontId="11" fillId="3" borderId="51" xfId="0" applyNumberFormat="1" applyFont="1" applyFill="1" applyBorder="1" applyAlignment="1">
      <alignment/>
    </xf>
    <xf numFmtId="14" fontId="26" fillId="0" borderId="0" xfId="0" applyNumberFormat="1" applyFont="1" applyFill="1" applyAlignment="1">
      <alignment/>
    </xf>
    <xf numFmtId="0" fontId="60" fillId="0" borderId="0" xfId="58">
      <alignment/>
      <protection/>
    </xf>
    <xf numFmtId="0" fontId="81" fillId="38" borderId="16" xfId="58" applyFont="1" applyFill="1" applyBorder="1" applyAlignment="1">
      <alignment horizontal="center" vertical="center" wrapText="1"/>
      <protection/>
    </xf>
    <xf numFmtId="0" fontId="82" fillId="39" borderId="16" xfId="58" applyFont="1" applyFill="1" applyBorder="1" applyAlignment="1">
      <alignment horizontal="center" vertical="center" wrapText="1"/>
      <protection/>
    </xf>
    <xf numFmtId="0" fontId="82" fillId="40" borderId="16" xfId="58" applyFont="1" applyFill="1" applyBorder="1" applyAlignment="1">
      <alignment horizontal="center" vertical="center" wrapText="1"/>
      <protection/>
    </xf>
    <xf numFmtId="2" fontId="83" fillId="36" borderId="21" xfId="58" applyNumberFormat="1" applyFont="1" applyFill="1" applyBorder="1" applyAlignment="1" applyProtection="1">
      <alignment horizontal="center" vertical="center"/>
      <protection locked="0"/>
    </xf>
    <xf numFmtId="10" fontId="83" fillId="36" borderId="21" xfId="58" applyNumberFormat="1" applyFont="1" applyFill="1" applyBorder="1" applyAlignment="1" applyProtection="1">
      <alignment horizontal="center" vertical="center"/>
      <protection locked="0"/>
    </xf>
    <xf numFmtId="2" fontId="84" fillId="0" borderId="21" xfId="58" applyNumberFormat="1" applyFont="1" applyBorder="1" applyAlignment="1">
      <alignment horizontal="center" vertical="center" wrapText="1"/>
      <protection/>
    </xf>
    <xf numFmtId="0" fontId="85" fillId="41" borderId="0" xfId="58" applyFont="1" applyFill="1" applyBorder="1" applyAlignment="1">
      <alignment horizontal="right" wrapText="1"/>
      <protection/>
    </xf>
    <xf numFmtId="2" fontId="84" fillId="0" borderId="36" xfId="58" applyNumberFormat="1" applyFont="1" applyFill="1" applyBorder="1" applyAlignment="1">
      <alignment horizontal="center" vertical="center"/>
      <protection/>
    </xf>
    <xf numFmtId="0" fontId="60" fillId="41" borderId="57" xfId="58" applyFill="1" applyBorder="1">
      <alignment/>
      <protection/>
    </xf>
    <xf numFmtId="0" fontId="84" fillId="0" borderId="56" xfId="58" applyFont="1" applyBorder="1">
      <alignment/>
      <protection/>
    </xf>
    <xf numFmtId="0" fontId="60" fillId="0" borderId="58" xfId="58" applyBorder="1">
      <alignment/>
      <protection/>
    </xf>
    <xf numFmtId="0" fontId="60" fillId="0" borderId="54" xfId="58" applyBorder="1">
      <alignment/>
      <protection/>
    </xf>
    <xf numFmtId="0" fontId="77" fillId="0" borderId="72" xfId="58" applyFont="1" applyBorder="1">
      <alignment/>
      <protection/>
    </xf>
    <xf numFmtId="0" fontId="60" fillId="0" borderId="0" xfId="58" applyBorder="1">
      <alignment/>
      <protection/>
    </xf>
    <xf numFmtId="0" fontId="60" fillId="0" borderId="57" xfId="58" applyBorder="1">
      <alignment/>
      <protection/>
    </xf>
    <xf numFmtId="0" fontId="83" fillId="0" borderId="72" xfId="58" applyNumberFormat="1" applyFont="1" applyBorder="1" applyAlignment="1">
      <alignment horizontal="left" wrapText="1"/>
      <protection/>
    </xf>
    <xf numFmtId="0" fontId="83" fillId="0" borderId="0" xfId="58" applyNumberFormat="1" applyFont="1" applyBorder="1" applyAlignment="1">
      <alignment horizontal="left" wrapText="1"/>
      <protection/>
    </xf>
    <xf numFmtId="0" fontId="83" fillId="0" borderId="57" xfId="58" applyNumberFormat="1" applyFont="1" applyBorder="1" applyAlignment="1">
      <alignment horizontal="left" wrapText="1"/>
      <protection/>
    </xf>
    <xf numFmtId="0" fontId="27" fillId="0" borderId="0" xfId="0" applyFont="1" applyAlignment="1" applyProtection="1">
      <alignment horizontal="center"/>
      <protection/>
    </xf>
    <xf numFmtId="14" fontId="27" fillId="0" borderId="0" xfId="0" applyNumberFormat="1" applyFont="1" applyAlignment="1" applyProtection="1">
      <alignment horizontal="left"/>
      <protection/>
    </xf>
    <xf numFmtId="0" fontId="24" fillId="0" borderId="0" xfId="0" applyFont="1" applyAlignment="1" applyProtection="1">
      <alignment/>
      <protection/>
    </xf>
    <xf numFmtId="42" fontId="11" fillId="34" borderId="19" xfId="44" applyNumberFormat="1" applyFont="1" applyFill="1" applyBorder="1" applyAlignment="1" applyProtection="1">
      <alignment horizontal="left"/>
      <protection/>
    </xf>
    <xf numFmtId="0" fontId="4" fillId="0" borderId="0" xfId="0" applyFont="1" applyFill="1" applyAlignment="1" applyProtection="1">
      <alignment/>
      <protection locked="0"/>
    </xf>
    <xf numFmtId="10" fontId="9" fillId="36" borderId="37" xfId="0" applyNumberFormat="1" applyFont="1" applyFill="1" applyBorder="1" applyAlignment="1" applyProtection="1">
      <alignment/>
      <protection locked="0"/>
    </xf>
    <xf numFmtId="10" fontId="11" fillId="36" borderId="19" xfId="0" applyNumberFormat="1" applyFont="1" applyFill="1" applyBorder="1" applyAlignment="1" applyProtection="1">
      <alignment/>
      <protection locked="0"/>
    </xf>
    <xf numFmtId="10" fontId="11" fillId="0" borderId="19" xfId="0" applyNumberFormat="1" applyFont="1" applyFill="1" applyBorder="1" applyAlignment="1" applyProtection="1">
      <alignment horizontal="right"/>
      <protection/>
    </xf>
    <xf numFmtId="10" fontId="11" fillId="0" borderId="24" xfId="0" applyNumberFormat="1" applyFont="1" applyFill="1" applyBorder="1" applyAlignment="1" applyProtection="1">
      <alignment horizontal="right"/>
      <protection/>
    </xf>
    <xf numFmtId="42" fontId="9" fillId="34" borderId="67" xfId="0" applyNumberFormat="1" applyFont="1" applyFill="1" applyBorder="1" applyAlignment="1">
      <alignment/>
    </xf>
    <xf numFmtId="10" fontId="9" fillId="0" borderId="37" xfId="0" applyNumberFormat="1" applyFont="1" applyFill="1" applyBorder="1" applyAlignment="1" applyProtection="1">
      <alignment horizontal="right"/>
      <protection/>
    </xf>
    <xf numFmtId="42" fontId="11" fillId="34" borderId="27" xfId="44" applyNumberFormat="1" applyFont="1" applyFill="1" applyBorder="1" applyAlignment="1" applyProtection="1">
      <alignment horizontal="left"/>
      <protection/>
    </xf>
    <xf numFmtId="42" fontId="11" fillId="34" borderId="48" xfId="44" applyNumberFormat="1" applyFont="1" applyFill="1" applyBorder="1" applyAlignment="1" applyProtection="1">
      <alignment horizontal="left"/>
      <protection/>
    </xf>
    <xf numFmtId="42" fontId="11" fillId="34" borderId="24" xfId="44" applyNumberFormat="1" applyFont="1" applyFill="1" applyBorder="1" applyAlignment="1" applyProtection="1">
      <alignment horizontal="left"/>
      <protection/>
    </xf>
    <xf numFmtId="171" fontId="9" fillId="36" borderId="20" xfId="62" applyNumberFormat="1" applyFont="1" applyFill="1" applyBorder="1" applyAlignment="1" applyProtection="1">
      <alignment horizontal="center"/>
      <protection locked="0"/>
    </xf>
    <xf numFmtId="39" fontId="9" fillId="36" borderId="14" xfId="62" applyNumberFormat="1" applyFont="1" applyFill="1" applyBorder="1" applyAlignment="1" applyProtection="1">
      <alignment horizontal="center"/>
      <protection locked="0"/>
    </xf>
    <xf numFmtId="39" fontId="9" fillId="36" borderId="15" xfId="62" applyNumberFormat="1" applyFont="1" applyFill="1" applyBorder="1" applyAlignment="1" applyProtection="1">
      <alignment horizontal="center"/>
      <protection locked="0"/>
    </xf>
    <xf numFmtId="171" fontId="9" fillId="0" borderId="20" xfId="0" applyNumberFormat="1" applyFont="1" applyFill="1" applyBorder="1" applyAlignment="1" applyProtection="1">
      <alignment horizontal="center" wrapText="1"/>
      <protection/>
    </xf>
    <xf numFmtId="171" fontId="9" fillId="34" borderId="20" xfId="62" applyNumberFormat="1" applyFont="1" applyFill="1" applyBorder="1" applyAlignment="1" applyProtection="1">
      <alignment horizontal="center"/>
      <protection/>
    </xf>
    <xf numFmtId="0" fontId="4" fillId="0" borderId="0" xfId="0" applyFont="1" applyFill="1" applyAlignment="1" applyProtection="1">
      <alignment/>
      <protection/>
    </xf>
    <xf numFmtId="0" fontId="86" fillId="0" borderId="55" xfId="58" applyFont="1" applyBorder="1" applyAlignment="1">
      <alignment horizontal="center" vertical="center" wrapText="1"/>
      <protection/>
    </xf>
    <xf numFmtId="0" fontId="86" fillId="0" borderId="59" xfId="58" applyFont="1" applyBorder="1" applyAlignment="1">
      <alignment horizontal="center" vertical="center" wrapText="1"/>
      <protection/>
    </xf>
    <xf numFmtId="0" fontId="86" fillId="0" borderId="36" xfId="58" applyFont="1" applyBorder="1" applyAlignment="1">
      <alignment horizontal="center" vertical="center" wrapText="1"/>
      <protection/>
    </xf>
    <xf numFmtId="0" fontId="60" fillId="41" borderId="56" xfId="58" applyFill="1" applyBorder="1" applyAlignment="1">
      <alignment horizontal="center"/>
      <protection/>
    </xf>
    <xf numFmtId="0" fontId="60" fillId="41" borderId="58" xfId="58" applyFill="1" applyBorder="1" applyAlignment="1">
      <alignment horizontal="center"/>
      <protection/>
    </xf>
    <xf numFmtId="0" fontId="60" fillId="41" borderId="54" xfId="58" applyFill="1" applyBorder="1" applyAlignment="1">
      <alignment horizontal="center"/>
      <protection/>
    </xf>
    <xf numFmtId="0" fontId="85" fillId="41" borderId="72" xfId="58" applyFont="1" applyFill="1" applyBorder="1" applyAlignment="1">
      <alignment horizontal="right" wrapText="1"/>
      <protection/>
    </xf>
    <xf numFmtId="0" fontId="85" fillId="41" borderId="0" xfId="58" applyFont="1" applyFill="1" applyBorder="1" applyAlignment="1">
      <alignment horizontal="right" wrapText="1"/>
      <protection/>
    </xf>
    <xf numFmtId="0" fontId="60" fillId="41" borderId="73" xfId="58" applyFill="1" applyBorder="1" applyAlignment="1">
      <alignment horizontal="center"/>
      <protection/>
    </xf>
    <xf numFmtId="0" fontId="60" fillId="41" borderId="60" xfId="58" applyFill="1" applyBorder="1" applyAlignment="1">
      <alignment horizontal="center"/>
      <protection/>
    </xf>
    <xf numFmtId="0" fontId="60" fillId="41" borderId="40" xfId="58" applyFill="1" applyBorder="1" applyAlignment="1">
      <alignment horizontal="center"/>
      <protection/>
    </xf>
    <xf numFmtId="0" fontId="87" fillId="0" borderId="0" xfId="58" applyFont="1" applyAlignment="1">
      <alignment horizontal="center" vertical="center"/>
      <protection/>
    </xf>
    <xf numFmtId="0" fontId="87" fillId="0" borderId="60" xfId="58" applyFont="1" applyBorder="1" applyAlignment="1">
      <alignment horizontal="center" vertical="center"/>
      <protection/>
    </xf>
    <xf numFmtId="0" fontId="88" fillId="0" borderId="0" xfId="53" applyFont="1" applyFill="1" applyAlignment="1" applyProtection="1">
      <alignment horizontal="center"/>
      <protection locked="0"/>
    </xf>
    <xf numFmtId="0" fontId="84" fillId="0" borderId="72" xfId="58" applyFont="1" applyBorder="1" applyAlignment="1">
      <alignment horizontal="left"/>
      <protection/>
    </xf>
    <xf numFmtId="0" fontId="84" fillId="0" borderId="0" xfId="58" applyFont="1" applyBorder="1" applyAlignment="1">
      <alignment horizontal="left"/>
      <protection/>
    </xf>
    <xf numFmtId="0" fontId="84" fillId="0" borderId="57" xfId="58" applyFont="1" applyBorder="1" applyAlignment="1">
      <alignment horizontal="left"/>
      <protection/>
    </xf>
    <xf numFmtId="0" fontId="83" fillId="0" borderId="72" xfId="58" applyNumberFormat="1" applyFont="1" applyBorder="1" applyAlignment="1">
      <alignment horizontal="left" vertical="center" wrapText="1"/>
      <protection/>
    </xf>
    <xf numFmtId="0" fontId="83" fillId="0" borderId="0" xfId="58" applyNumberFormat="1" applyFont="1" applyBorder="1" applyAlignment="1">
      <alignment horizontal="left" vertical="center" wrapText="1"/>
      <protection/>
    </xf>
    <xf numFmtId="0" fontId="83" fillId="0" borderId="57" xfId="58" applyNumberFormat="1" applyFont="1" applyBorder="1" applyAlignment="1">
      <alignment horizontal="left" vertical="center" wrapText="1"/>
      <protection/>
    </xf>
    <xf numFmtId="0" fontId="60" fillId="0" borderId="72" xfId="58" applyBorder="1" applyAlignment="1">
      <alignment horizontal="left" wrapText="1"/>
      <protection/>
    </xf>
    <xf numFmtId="0" fontId="60" fillId="0" borderId="0" xfId="58" applyBorder="1" applyAlignment="1">
      <alignment horizontal="left" wrapText="1"/>
      <protection/>
    </xf>
    <xf numFmtId="0" fontId="60" fillId="0" borderId="57" xfId="58" applyBorder="1" applyAlignment="1">
      <alignment horizontal="left" wrapText="1"/>
      <protection/>
    </xf>
    <xf numFmtId="0" fontId="83" fillId="0" borderId="72" xfId="58" applyNumberFormat="1" applyFont="1" applyBorder="1" applyAlignment="1">
      <alignment horizontal="left" wrapText="1"/>
      <protection/>
    </xf>
    <xf numFmtId="0" fontId="83" fillId="0" borderId="0" xfId="58" applyNumberFormat="1" applyFont="1" applyBorder="1" applyAlignment="1">
      <alignment horizontal="left" wrapText="1"/>
      <protection/>
    </xf>
    <xf numFmtId="0" fontId="83" fillId="0" borderId="57" xfId="58" applyNumberFormat="1" applyFont="1" applyBorder="1" applyAlignment="1">
      <alignment horizontal="left" wrapText="1"/>
      <protection/>
    </xf>
    <xf numFmtId="0" fontId="60" fillId="0" borderId="73" xfId="58" applyBorder="1" applyAlignment="1">
      <alignment horizontal="left" wrapText="1"/>
      <protection/>
    </xf>
    <xf numFmtId="0" fontId="60" fillId="0" borderId="60" xfId="58" applyBorder="1" applyAlignment="1">
      <alignment horizontal="left" wrapText="1"/>
      <protection/>
    </xf>
    <xf numFmtId="0" fontId="60" fillId="0" borderId="40" xfId="58" applyBorder="1" applyAlignment="1">
      <alignment horizontal="left" wrapText="1"/>
      <protection/>
    </xf>
    <xf numFmtId="0" fontId="89" fillId="41" borderId="56" xfId="58" applyFont="1" applyFill="1" applyBorder="1" applyAlignment="1" applyProtection="1">
      <alignment horizontal="center" vertical="center"/>
      <protection/>
    </xf>
    <xf numFmtId="0" fontId="89" fillId="41" borderId="58" xfId="58" applyFont="1" applyFill="1" applyBorder="1" applyAlignment="1" applyProtection="1">
      <alignment horizontal="center" vertical="center"/>
      <protection/>
    </xf>
    <xf numFmtId="0" fontId="89" fillId="41" borderId="54" xfId="58" applyFont="1" applyFill="1" applyBorder="1" applyAlignment="1" applyProtection="1">
      <alignment horizontal="center" vertical="center"/>
      <protection/>
    </xf>
    <xf numFmtId="0" fontId="89" fillId="41" borderId="72" xfId="58" applyFont="1" applyFill="1" applyBorder="1" applyAlignment="1" applyProtection="1">
      <alignment horizontal="center" vertical="center"/>
      <protection/>
    </xf>
    <xf numFmtId="0" fontId="89" fillId="41" borderId="0" xfId="58" applyFont="1" applyFill="1" applyBorder="1" applyAlignment="1" applyProtection="1">
      <alignment horizontal="center" vertical="center"/>
      <protection/>
    </xf>
    <xf numFmtId="0" fontId="89" fillId="41" borderId="57" xfId="58" applyFont="1" applyFill="1" applyBorder="1" applyAlignment="1" applyProtection="1">
      <alignment horizontal="center" vertical="center"/>
      <protection/>
    </xf>
    <xf numFmtId="0" fontId="89" fillId="41" borderId="73" xfId="58" applyFont="1" applyFill="1" applyBorder="1" applyAlignment="1" applyProtection="1">
      <alignment horizontal="center" vertical="center"/>
      <protection/>
    </xf>
    <xf numFmtId="0" fontId="89" fillId="41" borderId="60" xfId="58" applyFont="1" applyFill="1" applyBorder="1" applyAlignment="1" applyProtection="1">
      <alignment horizontal="center" vertical="center"/>
      <protection/>
    </xf>
    <xf numFmtId="0" fontId="89" fillId="41" borderId="40" xfId="58" applyFont="1" applyFill="1" applyBorder="1" applyAlignment="1" applyProtection="1">
      <alignment horizontal="center" vertical="center"/>
      <protection/>
    </xf>
    <xf numFmtId="0" fontId="84" fillId="42" borderId="55" xfId="58" applyFont="1" applyFill="1" applyBorder="1" applyAlignment="1">
      <alignment horizontal="center" vertical="center" wrapText="1"/>
      <protection/>
    </xf>
    <xf numFmtId="0" fontId="84" fillId="42" borderId="59" xfId="58" applyFont="1" applyFill="1" applyBorder="1" applyAlignment="1">
      <alignment horizontal="center" vertical="center" wrapText="1"/>
      <protection/>
    </xf>
    <xf numFmtId="0" fontId="84" fillId="42" borderId="36" xfId="58" applyFont="1" applyFill="1" applyBorder="1" applyAlignment="1">
      <alignment horizontal="center" vertical="center" wrapText="1"/>
      <protection/>
    </xf>
    <xf numFmtId="0" fontId="80" fillId="34" borderId="69" xfId="0" applyFont="1" applyFill="1" applyBorder="1" applyAlignment="1">
      <alignment horizontal="center" wrapText="1"/>
    </xf>
    <xf numFmtId="0" fontId="80" fillId="34" borderId="70" xfId="0" applyFont="1" applyFill="1" applyBorder="1" applyAlignment="1">
      <alignment horizontal="center" wrapText="1"/>
    </xf>
    <xf numFmtId="0" fontId="80" fillId="34" borderId="16" xfId="0" applyFont="1" applyFill="1" applyBorder="1" applyAlignment="1">
      <alignment horizontal="center" wrapText="1"/>
    </xf>
    <xf numFmtId="41" fontId="0" fillId="33" borderId="0" xfId="0" applyNumberFormat="1" applyFont="1" applyFill="1" applyBorder="1" applyAlignment="1">
      <alignment horizontal="center"/>
    </xf>
    <xf numFmtId="41" fontId="0" fillId="33" borderId="57" xfId="0" applyNumberFormat="1" applyFont="1" applyFill="1" applyBorder="1" applyAlignment="1">
      <alignment horizontal="center"/>
    </xf>
    <xf numFmtId="0" fontId="11" fillId="0" borderId="69" xfId="0" applyFont="1" applyFill="1" applyBorder="1" applyAlignment="1">
      <alignment horizontal="center" wrapText="1"/>
    </xf>
    <xf numFmtId="0" fontId="11" fillId="0" borderId="70" xfId="0" applyFont="1" applyFill="1" applyBorder="1" applyAlignment="1">
      <alignment horizontal="center" wrapText="1"/>
    </xf>
    <xf numFmtId="0" fontId="11" fillId="0" borderId="16" xfId="0" applyFont="1" applyFill="1" applyBorder="1" applyAlignment="1">
      <alignment horizontal="center" wrapText="1"/>
    </xf>
    <xf numFmtId="1" fontId="11" fillId="35" borderId="55" xfId="0" applyNumberFormat="1" applyFont="1" applyFill="1" applyBorder="1" applyAlignment="1" applyProtection="1">
      <alignment horizontal="center"/>
      <protection/>
    </xf>
    <xf numFmtId="1" fontId="11" fillId="35" borderId="59" xfId="0" applyNumberFormat="1" applyFont="1" applyFill="1" applyBorder="1" applyAlignment="1" applyProtection="1">
      <alignment horizontal="center"/>
      <protection/>
    </xf>
    <xf numFmtId="0" fontId="11" fillId="3" borderId="12" xfId="0" applyFont="1" applyFill="1" applyBorder="1" applyAlignment="1" applyProtection="1">
      <alignment horizontal="right"/>
      <protection/>
    </xf>
    <xf numFmtId="0" fontId="11" fillId="3" borderId="10" xfId="0" applyFont="1" applyFill="1" applyBorder="1" applyAlignment="1" applyProtection="1">
      <alignment horizontal="right"/>
      <protection/>
    </xf>
    <xf numFmtId="0" fontId="11" fillId="3" borderId="37" xfId="0" applyFont="1" applyFill="1" applyBorder="1" applyAlignment="1" applyProtection="1">
      <alignment horizontal="right"/>
      <protection/>
    </xf>
    <xf numFmtId="0" fontId="15" fillId="37" borderId="56" xfId="0" applyFont="1" applyFill="1" applyBorder="1" applyAlignment="1">
      <alignment horizontal="center" vertical="center" wrapText="1"/>
    </xf>
    <xf numFmtId="0" fontId="15" fillId="37" borderId="72" xfId="0" applyFont="1" applyFill="1" applyBorder="1" applyAlignment="1">
      <alignment horizontal="center" vertical="center" wrapText="1"/>
    </xf>
    <xf numFmtId="0" fontId="15" fillId="37" borderId="73" xfId="0" applyFont="1" applyFill="1" applyBorder="1" applyAlignment="1">
      <alignment horizontal="center" vertical="center" wrapText="1"/>
    </xf>
    <xf numFmtId="41" fontId="0" fillId="33" borderId="28" xfId="0" applyNumberFormat="1" applyFont="1" applyFill="1" applyBorder="1" applyAlignment="1">
      <alignment horizontal="center"/>
    </xf>
    <xf numFmtId="41" fontId="0" fillId="33" borderId="74" xfId="0" applyNumberFormat="1" applyFont="1" applyFill="1" applyBorder="1" applyAlignment="1">
      <alignment horizontal="center"/>
    </xf>
    <xf numFmtId="164" fontId="80" fillId="36" borderId="55" xfId="0" applyNumberFormat="1" applyFont="1" applyFill="1" applyBorder="1" applyAlignment="1" applyProtection="1">
      <alignment horizontal="center"/>
      <protection locked="0"/>
    </xf>
    <xf numFmtId="164" fontId="80" fillId="36" borderId="36" xfId="0" applyNumberFormat="1" applyFont="1" applyFill="1" applyBorder="1" applyAlignment="1" applyProtection="1">
      <alignment horizontal="center"/>
      <protection locked="0"/>
    </xf>
    <xf numFmtId="0" fontId="11" fillId="3" borderId="26" xfId="0" applyFont="1" applyFill="1" applyBorder="1" applyAlignment="1" applyProtection="1">
      <alignment horizontal="right"/>
      <protection/>
    </xf>
    <xf numFmtId="0" fontId="11" fillId="3" borderId="42" xfId="0" applyFont="1" applyFill="1" applyBorder="1" applyAlignment="1" applyProtection="1">
      <alignment horizontal="right"/>
      <protection/>
    </xf>
    <xf numFmtId="0" fontId="11" fillId="3" borderId="39" xfId="0" applyFont="1" applyFill="1" applyBorder="1" applyAlignment="1" applyProtection="1">
      <alignment horizontal="right"/>
      <protection/>
    </xf>
    <xf numFmtId="0" fontId="11" fillId="34" borderId="33" xfId="0" applyFont="1" applyFill="1" applyBorder="1" applyAlignment="1">
      <alignment horizontal="left"/>
    </xf>
    <xf numFmtId="0" fontId="11" fillId="34" borderId="10" xfId="0" applyFont="1" applyFill="1" applyBorder="1" applyAlignment="1">
      <alignment horizontal="left"/>
    </xf>
    <xf numFmtId="0" fontId="11" fillId="34" borderId="37" xfId="0" applyFont="1" applyFill="1" applyBorder="1" applyAlignment="1">
      <alignment horizontal="left"/>
    </xf>
    <xf numFmtId="0" fontId="80" fillId="43" borderId="58" xfId="0" applyFont="1" applyFill="1" applyBorder="1" applyAlignment="1">
      <alignment horizontal="center"/>
    </xf>
    <xf numFmtId="0" fontId="80" fillId="43" borderId="54" xfId="0" applyFont="1" applyFill="1" applyBorder="1" applyAlignment="1">
      <alignment horizontal="center"/>
    </xf>
    <xf numFmtId="0" fontId="80" fillId="43" borderId="60" xfId="0" applyFont="1" applyFill="1" applyBorder="1" applyAlignment="1">
      <alignment horizontal="center"/>
    </xf>
    <xf numFmtId="0" fontId="80" fillId="43" borderId="40" xfId="0" applyFont="1" applyFill="1" applyBorder="1" applyAlignment="1">
      <alignment horizontal="center"/>
    </xf>
    <xf numFmtId="41" fontId="0" fillId="33" borderId="72" xfId="0" applyNumberFormat="1" applyFont="1" applyFill="1" applyBorder="1" applyAlignment="1">
      <alignment horizontal="center"/>
    </xf>
    <xf numFmtId="0" fontId="11" fillId="0" borderId="54" xfId="0" applyFont="1" applyFill="1" applyBorder="1" applyAlignment="1">
      <alignment horizontal="center" wrapText="1"/>
    </xf>
    <xf numFmtId="0" fontId="11" fillId="0" borderId="57" xfId="0" applyFont="1" applyFill="1" applyBorder="1" applyAlignment="1">
      <alignment horizontal="center" wrapText="1"/>
    </xf>
    <xf numFmtId="0" fontId="11" fillId="0" borderId="40" xfId="0" applyFont="1" applyFill="1" applyBorder="1" applyAlignment="1">
      <alignment horizontal="center" wrapText="1"/>
    </xf>
    <xf numFmtId="0" fontId="14" fillId="43" borderId="56" xfId="0" applyFont="1" applyFill="1" applyBorder="1" applyAlignment="1">
      <alignment horizontal="left" vertical="center"/>
    </xf>
    <xf numFmtId="0" fontId="14" fillId="43" borderId="58" xfId="0" applyFont="1" applyFill="1" applyBorder="1" applyAlignment="1">
      <alignment horizontal="left" vertical="center"/>
    </xf>
    <xf numFmtId="0" fontId="14" fillId="43" borderId="54" xfId="0" applyFont="1" applyFill="1" applyBorder="1" applyAlignment="1">
      <alignment horizontal="left" vertical="center"/>
    </xf>
    <xf numFmtId="0" fontId="14" fillId="43" borderId="72" xfId="0" applyFont="1" applyFill="1" applyBorder="1" applyAlignment="1">
      <alignment horizontal="left" vertical="center"/>
    </xf>
    <xf numFmtId="0" fontId="14" fillId="43" borderId="0" xfId="0" applyFont="1" applyFill="1" applyBorder="1" applyAlignment="1">
      <alignment horizontal="left" vertical="center"/>
    </xf>
    <xf numFmtId="0" fontId="14" fillId="43" borderId="57" xfId="0" applyFont="1" applyFill="1" applyBorder="1" applyAlignment="1">
      <alignment horizontal="left" vertical="center"/>
    </xf>
    <xf numFmtId="0" fontId="14" fillId="43" borderId="73" xfId="0" applyFont="1" applyFill="1" applyBorder="1" applyAlignment="1">
      <alignment horizontal="left" vertical="center"/>
    </xf>
    <xf numFmtId="0" fontId="14" fillId="43" borderId="60" xfId="0" applyFont="1" applyFill="1" applyBorder="1" applyAlignment="1">
      <alignment horizontal="left" vertical="center"/>
    </xf>
    <xf numFmtId="0" fontId="14" fillId="43" borderId="40" xfId="0" applyFont="1" applyFill="1" applyBorder="1" applyAlignment="1">
      <alignment horizontal="left" vertical="center"/>
    </xf>
    <xf numFmtId="0" fontId="80" fillId="36" borderId="55" xfId="0" applyFont="1" applyFill="1" applyBorder="1" applyAlignment="1" applyProtection="1">
      <alignment horizontal="center"/>
      <protection locked="0"/>
    </xf>
    <xf numFmtId="0" fontId="80" fillId="36" borderId="36" xfId="0" applyFont="1" applyFill="1" applyBorder="1" applyAlignment="1" applyProtection="1">
      <alignment horizontal="center"/>
      <protection locked="0"/>
    </xf>
    <xf numFmtId="0" fontId="80" fillId="0" borderId="55" xfId="0" applyFont="1" applyFill="1" applyBorder="1" applyAlignment="1">
      <alignment horizontal="left"/>
    </xf>
    <xf numFmtId="0" fontId="80" fillId="0" borderId="36" xfId="0" applyFont="1" applyFill="1" applyBorder="1" applyAlignment="1">
      <alignment horizontal="left"/>
    </xf>
    <xf numFmtId="49" fontId="80" fillId="36" borderId="55" xfId="0" applyNumberFormat="1" applyFont="1" applyFill="1" applyBorder="1" applyAlignment="1" applyProtection="1">
      <alignment horizontal="center" wrapText="1"/>
      <protection locked="0"/>
    </xf>
    <xf numFmtId="49" fontId="80" fillId="36" borderId="36" xfId="0" applyNumberFormat="1" applyFont="1" applyFill="1" applyBorder="1" applyAlignment="1" applyProtection="1">
      <alignment horizontal="center" wrapText="1"/>
      <protection locked="0"/>
    </xf>
    <xf numFmtId="9" fontId="11" fillId="36" borderId="55" xfId="0" applyNumberFormat="1" applyFont="1" applyFill="1" applyBorder="1" applyAlignment="1" applyProtection="1">
      <alignment horizontal="center" wrapText="1"/>
      <protection locked="0"/>
    </xf>
    <xf numFmtId="9" fontId="11" fillId="36" borderId="59" xfId="0" applyNumberFormat="1" applyFont="1" applyFill="1" applyBorder="1" applyAlignment="1" applyProtection="1">
      <alignment horizontal="center" wrapText="1"/>
      <protection locked="0"/>
    </xf>
    <xf numFmtId="0" fontId="11" fillId="35" borderId="61" xfId="0" applyFont="1" applyFill="1" applyBorder="1" applyAlignment="1">
      <alignment horizontal="left"/>
    </xf>
    <xf numFmtId="0" fontId="11" fillId="35" borderId="66" xfId="0" applyFont="1" applyFill="1" applyBorder="1" applyAlignment="1">
      <alignment horizontal="left"/>
    </xf>
    <xf numFmtId="0" fontId="11" fillId="35" borderId="67" xfId="0" applyFont="1" applyFill="1" applyBorder="1" applyAlignment="1">
      <alignment horizontal="left"/>
    </xf>
    <xf numFmtId="0" fontId="21" fillId="3" borderId="55" xfId="0" applyFont="1" applyFill="1" applyBorder="1" applyAlignment="1">
      <alignment horizontal="right"/>
    </xf>
    <xf numFmtId="0" fontId="21" fillId="3" borderId="59" xfId="0" applyFont="1" applyFill="1" applyBorder="1" applyAlignment="1">
      <alignment horizontal="right"/>
    </xf>
    <xf numFmtId="0" fontId="21" fillId="3" borderId="71" xfId="0" applyFont="1" applyFill="1" applyBorder="1" applyAlignment="1">
      <alignment horizontal="right"/>
    </xf>
    <xf numFmtId="164" fontId="80" fillId="34" borderId="55" xfId="0" applyNumberFormat="1" applyFont="1" applyFill="1" applyBorder="1" applyAlignment="1" applyProtection="1">
      <alignment horizontal="center"/>
      <protection/>
    </xf>
    <xf numFmtId="164" fontId="80" fillId="34" borderId="36" xfId="0" applyNumberFormat="1" applyFont="1" applyFill="1" applyBorder="1" applyAlignment="1" applyProtection="1">
      <alignment horizontal="center"/>
      <protection/>
    </xf>
    <xf numFmtId="0" fontId="11" fillId="34" borderId="55" xfId="0" applyNumberFormat="1" applyFont="1" applyFill="1" applyBorder="1" applyAlignment="1" applyProtection="1">
      <alignment horizontal="center"/>
      <protection/>
    </xf>
    <xf numFmtId="0" fontId="11" fillId="34" borderId="59" xfId="0" applyNumberFormat="1" applyFont="1" applyFill="1" applyBorder="1" applyAlignment="1" applyProtection="1">
      <alignment horizontal="center"/>
      <protection/>
    </xf>
    <xf numFmtId="0" fontId="11" fillId="34" borderId="55" xfId="0" applyNumberFormat="1" applyFont="1" applyFill="1" applyBorder="1" applyAlignment="1" applyProtection="1">
      <alignment horizontal="center" wrapText="1"/>
      <protection/>
    </xf>
    <xf numFmtId="0" fontId="11" fillId="34" borderId="36" xfId="0" applyNumberFormat="1" applyFont="1" applyFill="1" applyBorder="1" applyAlignment="1" applyProtection="1">
      <alignment horizontal="center" wrapText="1"/>
      <protection/>
    </xf>
    <xf numFmtId="0" fontId="11" fillId="3" borderId="72" xfId="0" applyFont="1" applyFill="1" applyBorder="1" applyAlignment="1">
      <alignment horizontal="right"/>
    </xf>
    <xf numFmtId="0" fontId="11" fillId="3" borderId="0" xfId="0" applyFont="1" applyFill="1" applyBorder="1" applyAlignment="1">
      <alignment horizontal="right"/>
    </xf>
    <xf numFmtId="0" fontId="11" fillId="3" borderId="65" xfId="0" applyFont="1" applyFill="1" applyBorder="1" applyAlignment="1">
      <alignment horizontal="right"/>
    </xf>
    <xf numFmtId="0" fontId="11" fillId="3" borderId="73" xfId="0" applyFont="1" applyFill="1" applyBorder="1" applyAlignment="1">
      <alignment horizontal="right"/>
    </xf>
    <xf numFmtId="0" fontId="11" fillId="3" borderId="60" xfId="0" applyFont="1" applyFill="1" applyBorder="1" applyAlignment="1">
      <alignment horizontal="right"/>
    </xf>
    <xf numFmtId="0" fontId="11" fillId="3" borderId="53" xfId="0" applyFont="1" applyFill="1" applyBorder="1" applyAlignment="1">
      <alignment horizontal="right"/>
    </xf>
    <xf numFmtId="0" fontId="11" fillId="3" borderId="28" xfId="0" applyFont="1" applyFill="1" applyBorder="1" applyAlignment="1">
      <alignment horizontal="right"/>
    </xf>
    <xf numFmtId="0" fontId="11" fillId="3" borderId="68" xfId="0" applyFont="1" applyFill="1" applyBorder="1" applyAlignment="1">
      <alignment horizontal="right"/>
    </xf>
    <xf numFmtId="0" fontId="11" fillId="3" borderId="64" xfId="0" applyFont="1" applyFill="1" applyBorder="1" applyAlignment="1">
      <alignment horizontal="right"/>
    </xf>
    <xf numFmtId="0" fontId="11" fillId="35" borderId="43" xfId="0" applyFont="1" applyFill="1" applyBorder="1" applyAlignment="1" applyProtection="1">
      <alignment horizontal="left" vertical="center"/>
      <protection locked="0"/>
    </xf>
    <xf numFmtId="0" fontId="11" fillId="0" borderId="64" xfId="0" applyFont="1" applyBorder="1" applyAlignment="1">
      <alignment horizontal="left" vertical="center"/>
    </xf>
    <xf numFmtId="0" fontId="11" fillId="0" borderId="75" xfId="0" applyFont="1" applyBorder="1" applyAlignment="1">
      <alignment horizontal="left" vertical="center"/>
    </xf>
    <xf numFmtId="0" fontId="11" fillId="0" borderId="65" xfId="0" applyFont="1" applyBorder="1" applyAlignment="1">
      <alignment horizontal="left" vertical="center"/>
    </xf>
    <xf numFmtId="0" fontId="11" fillId="0" borderId="34" xfId="0" applyFont="1" applyBorder="1" applyAlignment="1">
      <alignment horizontal="left" vertical="center"/>
    </xf>
    <xf numFmtId="0" fontId="11" fillId="0" borderId="50" xfId="0" applyFont="1" applyBorder="1" applyAlignment="1">
      <alignment horizontal="left" vertical="center"/>
    </xf>
    <xf numFmtId="0" fontId="9" fillId="34" borderId="10" xfId="0" applyFont="1" applyFill="1" applyBorder="1" applyAlignment="1">
      <alignment horizontal="left"/>
    </xf>
    <xf numFmtId="0" fontId="9" fillId="34" borderId="37" xfId="0" applyFont="1" applyFill="1" applyBorder="1" applyAlignment="1">
      <alignment horizontal="left"/>
    </xf>
    <xf numFmtId="9" fontId="11" fillId="34" borderId="55" xfId="0" applyNumberFormat="1" applyFont="1" applyFill="1" applyBorder="1" applyAlignment="1" applyProtection="1">
      <alignment horizontal="center" wrapText="1"/>
      <protection/>
    </xf>
    <xf numFmtId="9" fontId="11" fillId="34" borderId="59" xfId="0" applyNumberFormat="1" applyFont="1" applyFill="1" applyBorder="1" applyAlignment="1" applyProtection="1">
      <alignment horizontal="center" wrapText="1"/>
      <protection/>
    </xf>
    <xf numFmtId="0" fontId="15" fillId="43" borderId="55" xfId="0" applyFont="1" applyFill="1" applyBorder="1" applyAlignment="1">
      <alignment horizontal="center" vertical="center" wrapText="1"/>
    </xf>
    <xf numFmtId="0" fontId="15" fillId="43" borderId="59" xfId="0" applyFont="1" applyFill="1" applyBorder="1" applyAlignment="1">
      <alignment horizontal="center" vertical="center" wrapText="1"/>
    </xf>
    <xf numFmtId="0" fontId="15" fillId="43" borderId="36" xfId="0" applyFont="1" applyFill="1" applyBorder="1" applyAlignment="1">
      <alignment horizontal="center" vertical="center" wrapText="1"/>
    </xf>
    <xf numFmtId="0" fontId="15" fillId="37" borderId="69" xfId="0" applyFont="1" applyFill="1" applyBorder="1" applyAlignment="1">
      <alignment horizontal="center" vertical="center" wrapText="1"/>
    </xf>
    <xf numFmtId="0" fontId="15" fillId="37" borderId="70" xfId="0" applyFont="1" applyFill="1" applyBorder="1" applyAlignment="1">
      <alignment horizontal="center" vertical="center" wrapText="1"/>
    </xf>
    <xf numFmtId="0" fontId="15" fillId="37" borderId="16" xfId="0" applyFont="1" applyFill="1" applyBorder="1" applyAlignment="1">
      <alignment horizontal="center" vertical="center" wrapText="1"/>
    </xf>
    <xf numFmtId="0" fontId="80" fillId="43" borderId="0" xfId="0" applyFont="1" applyFill="1" applyBorder="1" applyAlignment="1">
      <alignment horizontal="center"/>
    </xf>
    <xf numFmtId="0" fontId="80" fillId="43" borderId="57" xfId="0" applyFont="1" applyFill="1" applyBorder="1" applyAlignment="1">
      <alignment horizontal="center"/>
    </xf>
    <xf numFmtId="0" fontId="11" fillId="3" borderId="55" xfId="0" applyFont="1" applyFill="1" applyBorder="1" applyAlignment="1">
      <alignment horizontal="right"/>
    </xf>
    <xf numFmtId="0" fontId="11" fillId="3" borderId="59" xfId="0" applyFont="1" applyFill="1" applyBorder="1" applyAlignment="1">
      <alignment horizontal="right"/>
    </xf>
    <xf numFmtId="0" fontId="11" fillId="3" borderId="71" xfId="0" applyFont="1" applyFill="1" applyBorder="1" applyAlignment="1">
      <alignment horizontal="right"/>
    </xf>
    <xf numFmtId="0" fontId="11" fillId="0" borderId="33" xfId="0" applyFont="1" applyBorder="1" applyAlignment="1">
      <alignment horizontal="left"/>
    </xf>
    <xf numFmtId="0" fontId="11" fillId="0" borderId="10" xfId="0" applyFont="1" applyBorder="1" applyAlignment="1">
      <alignment horizontal="left"/>
    </xf>
    <xf numFmtId="0" fontId="11" fillId="0" borderId="37" xfId="0" applyFont="1" applyBorder="1" applyAlignment="1">
      <alignment horizontal="left"/>
    </xf>
    <xf numFmtId="0" fontId="3" fillId="0" borderId="17" xfId="0" applyFont="1" applyFill="1" applyBorder="1" applyAlignment="1">
      <alignment horizontal="right" vertical="center"/>
    </xf>
    <xf numFmtId="0" fontId="0" fillId="0" borderId="46" xfId="0" applyFont="1" applyBorder="1" applyAlignment="1">
      <alignment horizontal="right" vertical="center"/>
    </xf>
    <xf numFmtId="0" fontId="0" fillId="0" borderId="13" xfId="0" applyFont="1" applyBorder="1" applyAlignment="1">
      <alignment horizontal="right" vertical="center"/>
    </xf>
    <xf numFmtId="0" fontId="11" fillId="3" borderId="26" xfId="0" applyFont="1" applyFill="1" applyBorder="1" applyAlignment="1">
      <alignment horizontal="right"/>
    </xf>
    <xf numFmtId="0" fontId="11" fillId="3" borderId="42" xfId="0" applyFont="1" applyFill="1" applyBorder="1" applyAlignment="1">
      <alignment horizontal="right"/>
    </xf>
    <xf numFmtId="0" fontId="11" fillId="3" borderId="39" xfId="0" applyFont="1" applyFill="1" applyBorder="1" applyAlignment="1">
      <alignment horizontal="right"/>
    </xf>
    <xf numFmtId="41" fontId="0" fillId="33" borderId="49" xfId="0" applyNumberFormat="1" applyFont="1" applyFill="1" applyBorder="1" applyAlignment="1">
      <alignment horizontal="center"/>
    </xf>
    <xf numFmtId="41" fontId="0" fillId="33" borderId="45" xfId="0" applyNumberFormat="1" applyFont="1" applyFill="1" applyBorder="1" applyAlignment="1">
      <alignment horizontal="center"/>
    </xf>
    <xf numFmtId="0" fontId="11" fillId="0" borderId="33" xfId="0" applyFont="1" applyFill="1" applyBorder="1" applyAlignment="1">
      <alignment horizontal="left"/>
    </xf>
    <xf numFmtId="0" fontId="11" fillId="0" borderId="10" xfId="0" applyFont="1" applyFill="1" applyBorder="1" applyAlignment="1">
      <alignment horizontal="left"/>
    </xf>
    <xf numFmtId="0" fontId="11" fillId="0" borderId="37" xfId="0" applyFont="1" applyFill="1" applyBorder="1" applyAlignment="1">
      <alignment horizontal="left"/>
    </xf>
    <xf numFmtId="0" fontId="9" fillId="0" borderId="10" xfId="0" applyFont="1" applyBorder="1" applyAlignment="1">
      <alignment horizontal="left"/>
    </xf>
    <xf numFmtId="0" fontId="9" fillId="0" borderId="37" xfId="0" applyFont="1" applyBorder="1" applyAlignment="1">
      <alignment horizontal="left"/>
    </xf>
    <xf numFmtId="0" fontId="13" fillId="36" borderId="55" xfId="0" applyFont="1" applyFill="1" applyBorder="1" applyAlignment="1" applyProtection="1">
      <alignment horizontal="center" wrapText="1"/>
      <protection/>
    </xf>
    <xf numFmtId="0" fontId="13" fillId="36" borderId="59" xfId="0" applyFont="1" applyFill="1" applyBorder="1" applyAlignment="1" applyProtection="1">
      <alignment horizontal="center" wrapText="1"/>
      <protection/>
    </xf>
    <xf numFmtId="0" fontId="13" fillId="36" borderId="36" xfId="0" applyFont="1" applyFill="1" applyBorder="1" applyAlignment="1" applyProtection="1">
      <alignment horizontal="center" wrapText="1"/>
      <protection/>
    </xf>
    <xf numFmtId="0" fontId="80" fillId="0" borderId="55" xfId="0" applyFont="1" applyFill="1" applyBorder="1" applyAlignment="1">
      <alignment/>
    </xf>
    <xf numFmtId="0" fontId="0" fillId="0" borderId="36" xfId="0" applyBorder="1" applyAlignment="1">
      <alignment/>
    </xf>
    <xf numFmtId="0" fontId="4" fillId="37" borderId="22" xfId="0" applyFont="1" applyFill="1" applyBorder="1" applyAlignment="1">
      <alignment horizontal="center"/>
    </xf>
    <xf numFmtId="0" fontId="4" fillId="37" borderId="23" xfId="0" applyFont="1" applyFill="1" applyBorder="1" applyAlignment="1">
      <alignment horizontal="center"/>
    </xf>
    <xf numFmtId="0" fontId="80" fillId="43" borderId="56" xfId="0" applyFont="1" applyFill="1" applyBorder="1" applyAlignment="1">
      <alignment horizontal="center"/>
    </xf>
    <xf numFmtId="0" fontId="80" fillId="43" borderId="73" xfId="0" applyFont="1" applyFill="1" applyBorder="1" applyAlignment="1">
      <alignment horizontal="center"/>
    </xf>
    <xf numFmtId="0" fontId="11" fillId="35" borderId="33" xfId="0" applyFont="1" applyFill="1" applyBorder="1" applyAlignment="1" applyProtection="1">
      <alignment horizontal="left" vertical="top"/>
      <protection/>
    </xf>
    <xf numFmtId="0" fontId="11" fillId="35" borderId="10" xfId="0" applyFont="1" applyFill="1" applyBorder="1" applyAlignment="1" applyProtection="1">
      <alignment horizontal="left" vertical="top"/>
      <protection/>
    </xf>
    <xf numFmtId="0" fontId="11" fillId="35" borderId="37" xfId="0" applyFont="1" applyFill="1" applyBorder="1" applyAlignment="1" applyProtection="1">
      <alignment horizontal="left" vertical="top"/>
      <protection/>
    </xf>
    <xf numFmtId="0" fontId="11" fillId="0" borderId="34" xfId="0" applyFont="1" applyBorder="1" applyAlignment="1">
      <alignment horizontal="left"/>
    </xf>
    <xf numFmtId="0" fontId="11" fillId="0" borderId="49" xfId="0" applyFont="1" applyBorder="1" applyAlignment="1">
      <alignment horizontal="left"/>
    </xf>
    <xf numFmtId="0" fontId="11" fillId="0" borderId="50" xfId="0" applyFont="1" applyBorder="1" applyAlignment="1">
      <alignment horizontal="left"/>
    </xf>
    <xf numFmtId="0" fontId="90" fillId="0" borderId="0" xfId="53" applyFont="1" applyFill="1" applyAlignment="1" applyProtection="1">
      <alignment horizontal="center"/>
      <protection locked="0"/>
    </xf>
    <xf numFmtId="0" fontId="0" fillId="0" borderId="70" xfId="0" applyBorder="1" applyAlignment="1">
      <alignment/>
    </xf>
    <xf numFmtId="0" fontId="0" fillId="0" borderId="16" xfId="0" applyBorder="1" applyAlignment="1">
      <alignment/>
    </xf>
    <xf numFmtId="0" fontId="4" fillId="37" borderId="66" xfId="0" applyFont="1" applyFill="1" applyBorder="1" applyAlignment="1">
      <alignment horizontal="center"/>
    </xf>
    <xf numFmtId="0" fontId="80" fillId="43" borderId="72" xfId="0" applyFont="1" applyFill="1" applyBorder="1" applyAlignment="1">
      <alignment horizontal="center"/>
    </xf>
    <xf numFmtId="41" fontId="0" fillId="33" borderId="76" xfId="0" applyNumberFormat="1" applyFont="1" applyFill="1" applyBorder="1" applyAlignment="1">
      <alignment horizontal="center"/>
    </xf>
    <xf numFmtId="0" fontId="15" fillId="43" borderId="55" xfId="0" applyFont="1" applyFill="1" applyBorder="1" applyAlignment="1" applyProtection="1">
      <alignment horizontal="center" vertical="center" wrapText="1"/>
      <protection/>
    </xf>
    <xf numFmtId="0" fontId="15" fillId="43" borderId="59" xfId="0" applyFont="1" applyFill="1" applyBorder="1" applyAlignment="1" applyProtection="1">
      <alignment horizontal="center" vertical="center"/>
      <protection/>
    </xf>
    <xf numFmtId="0" fontId="15" fillId="43" borderId="36" xfId="0" applyFont="1" applyFill="1" applyBorder="1" applyAlignment="1" applyProtection="1">
      <alignment horizontal="center" vertical="center"/>
      <protection/>
    </xf>
    <xf numFmtId="41" fontId="0" fillId="33" borderId="68" xfId="0" applyNumberFormat="1" applyFont="1" applyFill="1" applyBorder="1" applyAlignment="1">
      <alignment horizontal="center"/>
    </xf>
    <xf numFmtId="0" fontId="91" fillId="34" borderId="69" xfId="0" applyFont="1" applyFill="1" applyBorder="1" applyAlignment="1">
      <alignment horizontal="center"/>
    </xf>
    <xf numFmtId="0" fontId="91" fillId="34" borderId="70" xfId="0" applyFont="1" applyFill="1" applyBorder="1" applyAlignment="1">
      <alignment horizontal="center"/>
    </xf>
    <xf numFmtId="0" fontId="15" fillId="37" borderId="69" xfId="0" applyFont="1" applyFill="1" applyBorder="1" applyAlignment="1" applyProtection="1">
      <alignment horizontal="center" vertical="center"/>
      <protection/>
    </xf>
    <xf numFmtId="0" fontId="15" fillId="37" borderId="70" xfId="0" applyFont="1" applyFill="1" applyBorder="1" applyAlignment="1" applyProtection="1">
      <alignment horizontal="center" vertical="center"/>
      <protection/>
    </xf>
    <xf numFmtId="0" fontId="15" fillId="37" borderId="16" xfId="0" applyFont="1" applyFill="1" applyBorder="1" applyAlignment="1" applyProtection="1">
      <alignment horizontal="center" vertical="center"/>
      <protection/>
    </xf>
    <xf numFmtId="0" fontId="3" fillId="0" borderId="17" xfId="0" applyFont="1" applyFill="1" applyBorder="1" applyAlignment="1" applyProtection="1">
      <alignment horizontal="right" vertical="center"/>
      <protection/>
    </xf>
    <xf numFmtId="0" fontId="0" fillId="0" borderId="46" xfId="0" applyFont="1" applyBorder="1" applyAlignment="1" applyProtection="1">
      <alignment horizontal="right" vertical="center"/>
      <protection/>
    </xf>
    <xf numFmtId="0" fontId="0" fillId="0" borderId="13" xfId="0" applyFont="1" applyBorder="1" applyAlignment="1" applyProtection="1">
      <alignment horizontal="right" vertical="center"/>
      <protection/>
    </xf>
    <xf numFmtId="0" fontId="11" fillId="35" borderId="43" xfId="0" applyFont="1" applyFill="1" applyBorder="1" applyAlignment="1" applyProtection="1">
      <alignment horizontal="left" vertical="center"/>
      <protection/>
    </xf>
    <xf numFmtId="0" fontId="11" fillId="35" borderId="68" xfId="0" applyFont="1" applyFill="1" applyBorder="1" applyAlignment="1" applyProtection="1">
      <alignment horizontal="left" vertical="center"/>
      <protection/>
    </xf>
    <xf numFmtId="0" fontId="11" fillId="35" borderId="75" xfId="0" applyFont="1" applyFill="1" applyBorder="1" applyAlignment="1" applyProtection="1">
      <alignment horizontal="left" vertical="center"/>
      <protection/>
    </xf>
    <xf numFmtId="0" fontId="11" fillId="35" borderId="0" xfId="0" applyFont="1" applyFill="1" applyBorder="1" applyAlignment="1" applyProtection="1">
      <alignment horizontal="left" vertical="center"/>
      <protection/>
    </xf>
    <xf numFmtId="0" fontId="11" fillId="35" borderId="34" xfId="0" applyFont="1" applyFill="1" applyBorder="1" applyAlignment="1" applyProtection="1">
      <alignment horizontal="left" vertical="center"/>
      <protection/>
    </xf>
    <xf numFmtId="0" fontId="11" fillId="35" borderId="49" xfId="0" applyFont="1" applyFill="1" applyBorder="1" applyAlignment="1" applyProtection="1">
      <alignment horizontal="left" vertical="center"/>
      <protection/>
    </xf>
    <xf numFmtId="0" fontId="80" fillId="34" borderId="69" xfId="0" applyFont="1" applyFill="1" applyBorder="1" applyAlignment="1" applyProtection="1">
      <alignment horizontal="center" wrapText="1"/>
      <protection/>
    </xf>
    <xf numFmtId="0" fontId="80" fillId="34" borderId="70" xfId="0" applyFont="1" applyFill="1" applyBorder="1" applyAlignment="1" applyProtection="1">
      <alignment horizontal="center" wrapText="1"/>
      <protection/>
    </xf>
    <xf numFmtId="0" fontId="80" fillId="34" borderId="16" xfId="0" applyFont="1" applyFill="1" applyBorder="1" applyAlignment="1" applyProtection="1">
      <alignment horizontal="center" wrapText="1"/>
      <protection/>
    </xf>
    <xf numFmtId="0" fontId="11" fillId="0" borderId="69" xfId="0" applyFont="1" applyFill="1" applyBorder="1" applyAlignment="1" applyProtection="1">
      <alignment horizontal="center" wrapText="1"/>
      <protection/>
    </xf>
    <xf numFmtId="0" fontId="11" fillId="0" borderId="70" xfId="0" applyFont="1" applyFill="1" applyBorder="1" applyAlignment="1" applyProtection="1">
      <alignment horizontal="center" wrapText="1"/>
      <protection/>
    </xf>
    <xf numFmtId="0" fontId="11" fillId="0" borderId="16" xfId="0" applyFont="1" applyFill="1" applyBorder="1" applyAlignment="1" applyProtection="1">
      <alignment horizontal="center" wrapText="1"/>
      <protection/>
    </xf>
    <xf numFmtId="0" fontId="4" fillId="37" borderId="69" xfId="0" applyFont="1" applyFill="1" applyBorder="1" applyAlignment="1">
      <alignment horizontal="center" vertical="center"/>
    </xf>
    <xf numFmtId="0" fontId="4" fillId="37" borderId="70" xfId="0" applyFont="1" applyFill="1" applyBorder="1" applyAlignment="1">
      <alignment horizontal="center" vertical="center"/>
    </xf>
    <xf numFmtId="0" fontId="4" fillId="37" borderId="16" xfId="0" applyFont="1" applyFill="1" applyBorder="1" applyAlignment="1">
      <alignment horizontal="center" vertical="center"/>
    </xf>
    <xf numFmtId="0" fontId="91" fillId="34" borderId="69" xfId="0" applyFont="1" applyFill="1" applyBorder="1" applyAlignment="1" applyProtection="1">
      <alignment horizontal="center"/>
      <protection/>
    </xf>
    <xf numFmtId="0" fontId="91" fillId="34" borderId="70" xfId="0" applyFont="1" applyFill="1" applyBorder="1" applyAlignment="1" applyProtection="1">
      <alignment horizontal="center"/>
      <protection/>
    </xf>
    <xf numFmtId="0" fontId="11" fillId="34" borderId="69" xfId="0" applyFont="1" applyFill="1" applyBorder="1" applyAlignment="1" applyProtection="1">
      <alignment horizontal="center" wrapText="1"/>
      <protection/>
    </xf>
    <xf numFmtId="0" fontId="11" fillId="34" borderId="70" xfId="0" applyFont="1" applyFill="1" applyBorder="1" applyAlignment="1" applyProtection="1">
      <alignment horizontal="center" wrapText="1"/>
      <protection/>
    </xf>
    <xf numFmtId="0" fontId="11" fillId="34" borderId="16" xfId="0" applyFont="1" applyFill="1" applyBorder="1" applyAlignment="1" applyProtection="1">
      <alignment horizontal="center" wrapText="1"/>
      <protection/>
    </xf>
    <xf numFmtId="0" fontId="80" fillId="0" borderId="69" xfId="0" applyFont="1" applyFill="1" applyBorder="1" applyAlignment="1" applyProtection="1">
      <alignment horizontal="center" vertical="center" wrapText="1"/>
      <protection/>
    </xf>
    <xf numFmtId="0" fontId="80" fillId="0" borderId="16" xfId="0" applyFont="1" applyFill="1" applyBorder="1" applyAlignment="1" applyProtection="1">
      <alignment horizontal="center" vertical="center" wrapText="1"/>
      <protection/>
    </xf>
    <xf numFmtId="0" fontId="80" fillId="43" borderId="56" xfId="0" applyFont="1" applyFill="1" applyBorder="1" applyAlignment="1" applyProtection="1">
      <alignment horizontal="center"/>
      <protection/>
    </xf>
    <xf numFmtId="0" fontId="80" fillId="43" borderId="54" xfId="0" applyFont="1" applyFill="1" applyBorder="1" applyAlignment="1" applyProtection="1">
      <alignment horizontal="center"/>
      <protection/>
    </xf>
    <xf numFmtId="0" fontId="80" fillId="43" borderId="73" xfId="0" applyFont="1" applyFill="1" applyBorder="1" applyAlignment="1" applyProtection="1">
      <alignment horizontal="center"/>
      <protection/>
    </xf>
    <xf numFmtId="0" fontId="80" fillId="43" borderId="40" xfId="0" applyFont="1" applyFill="1" applyBorder="1" applyAlignment="1" applyProtection="1">
      <alignment horizontal="center"/>
      <protection/>
    </xf>
    <xf numFmtId="0" fontId="25" fillId="43" borderId="56" xfId="0" applyFont="1" applyFill="1" applyBorder="1" applyAlignment="1" applyProtection="1">
      <alignment horizontal="left" vertical="center"/>
      <protection/>
    </xf>
    <xf numFmtId="0" fontId="25" fillId="43" borderId="54" xfId="0" applyFont="1" applyFill="1" applyBorder="1" applyAlignment="1" applyProtection="1">
      <alignment horizontal="left" vertical="center"/>
      <protection/>
    </xf>
    <xf numFmtId="0" fontId="25" fillId="43" borderId="73" xfId="0" applyFont="1" applyFill="1" applyBorder="1" applyAlignment="1" applyProtection="1">
      <alignment horizontal="left" vertical="center"/>
      <protection/>
    </xf>
    <xf numFmtId="0" fontId="25" fillId="43" borderId="40" xfId="0" applyFont="1" applyFill="1" applyBorder="1" applyAlignment="1" applyProtection="1">
      <alignment horizontal="left" vertical="center"/>
      <protection/>
    </xf>
    <xf numFmtId="0" fontId="16" fillId="33" borderId="10" xfId="0" applyFont="1" applyFill="1" applyBorder="1" applyAlignment="1" applyProtection="1">
      <alignment horizontal="center"/>
      <protection/>
    </xf>
    <xf numFmtId="0" fontId="16" fillId="33" borderId="19" xfId="0" applyFont="1" applyFill="1" applyBorder="1" applyAlignment="1" applyProtection="1">
      <alignment horizontal="center"/>
      <protection/>
    </xf>
    <xf numFmtId="0" fontId="11" fillId="0" borderId="34" xfId="0" applyFont="1" applyBorder="1" applyAlignment="1" applyProtection="1">
      <alignment horizontal="left"/>
      <protection/>
    </xf>
    <xf numFmtId="0" fontId="11" fillId="0" borderId="49" xfId="0" applyFont="1" applyBorder="1" applyAlignment="1" applyProtection="1">
      <alignment horizontal="left"/>
      <protection/>
    </xf>
    <xf numFmtId="0" fontId="11" fillId="0" borderId="50" xfId="0" applyFont="1" applyBorder="1" applyAlignment="1" applyProtection="1">
      <alignment horizontal="left"/>
      <protection/>
    </xf>
    <xf numFmtId="0" fontId="11" fillId="35" borderId="33" xfId="0" applyFont="1" applyFill="1" applyBorder="1" applyAlignment="1" applyProtection="1">
      <alignment horizontal="left"/>
      <protection/>
    </xf>
    <xf numFmtId="0" fontId="11" fillId="35" borderId="10" xfId="0" applyFont="1" applyFill="1" applyBorder="1" applyAlignment="1" applyProtection="1">
      <alignment horizontal="left"/>
      <protection/>
    </xf>
    <xf numFmtId="0" fontId="11" fillId="35" borderId="37" xfId="0" applyFont="1" applyFill="1" applyBorder="1" applyAlignment="1" applyProtection="1">
      <alignment horizontal="left"/>
      <protection/>
    </xf>
    <xf numFmtId="9" fontId="11" fillId="34" borderId="55" xfId="0" applyNumberFormat="1" applyFont="1" applyFill="1" applyBorder="1" applyAlignment="1" applyProtection="1">
      <alignment horizontal="center"/>
      <protection/>
    </xf>
    <xf numFmtId="9" fontId="11" fillId="34" borderId="59" xfId="0" applyNumberFormat="1" applyFont="1" applyFill="1" applyBorder="1" applyAlignment="1" applyProtection="1">
      <alignment horizontal="center"/>
      <protection/>
    </xf>
    <xf numFmtId="9" fontId="11" fillId="34" borderId="36" xfId="0" applyNumberFormat="1" applyFont="1" applyFill="1" applyBorder="1" applyAlignment="1" applyProtection="1">
      <alignment horizontal="center"/>
      <protection/>
    </xf>
    <xf numFmtId="0" fontId="4" fillId="37" borderId="56" xfId="0" applyFont="1" applyFill="1" applyBorder="1" applyAlignment="1" applyProtection="1">
      <alignment horizontal="center"/>
      <protection/>
    </xf>
    <xf numFmtId="0" fontId="4" fillId="37" borderId="54" xfId="0" applyFont="1" applyFill="1" applyBorder="1" applyAlignment="1" applyProtection="1">
      <alignment horizontal="center"/>
      <protection/>
    </xf>
    <xf numFmtId="0" fontId="4" fillId="37" borderId="76" xfId="0" applyFont="1" applyFill="1" applyBorder="1" applyAlignment="1" applyProtection="1">
      <alignment horizontal="center"/>
      <protection/>
    </xf>
    <xf numFmtId="0" fontId="4" fillId="37" borderId="45" xfId="0" applyFont="1" applyFill="1" applyBorder="1" applyAlignment="1" applyProtection="1">
      <alignment horizontal="center"/>
      <protection/>
    </xf>
    <xf numFmtId="0" fontId="4" fillId="37" borderId="69" xfId="0" applyFont="1" applyFill="1" applyBorder="1" applyAlignment="1" applyProtection="1">
      <alignment horizontal="center"/>
      <protection/>
    </xf>
    <xf numFmtId="0" fontId="4" fillId="37" borderId="77" xfId="0" applyFont="1" applyFill="1" applyBorder="1" applyAlignment="1" applyProtection="1">
      <alignment horizontal="center"/>
      <protection/>
    </xf>
    <xf numFmtId="0" fontId="16" fillId="33" borderId="12" xfId="0" applyFont="1" applyFill="1" applyBorder="1" applyAlignment="1" applyProtection="1">
      <alignment horizontal="center"/>
      <protection/>
    </xf>
    <xf numFmtId="0" fontId="11" fillId="0" borderId="33" xfId="0" applyFont="1" applyBorder="1" applyAlignment="1" applyProtection="1">
      <alignment horizontal="left"/>
      <protection/>
    </xf>
    <xf numFmtId="0" fontId="11" fillId="0" borderId="10" xfId="0" applyFont="1" applyBorder="1" applyAlignment="1" applyProtection="1">
      <alignment horizontal="left"/>
      <protection/>
    </xf>
    <xf numFmtId="0" fontId="11" fillId="0" borderId="37" xfId="0" applyFont="1" applyBorder="1" applyAlignment="1" applyProtection="1">
      <alignment horizontal="left"/>
      <protection/>
    </xf>
    <xf numFmtId="0" fontId="14" fillId="43" borderId="56" xfId="0" applyFont="1" applyFill="1" applyBorder="1" applyAlignment="1" applyProtection="1">
      <alignment horizontal="left" vertical="center"/>
      <protection/>
    </xf>
    <xf numFmtId="0" fontId="14" fillId="43" borderId="58" xfId="0" applyFont="1" applyFill="1" applyBorder="1" applyAlignment="1" applyProtection="1">
      <alignment horizontal="left" vertical="center"/>
      <protection/>
    </xf>
    <xf numFmtId="0" fontId="14" fillId="43" borderId="54" xfId="0" applyFont="1" applyFill="1" applyBorder="1" applyAlignment="1" applyProtection="1">
      <alignment horizontal="left" vertical="center"/>
      <protection/>
    </xf>
    <xf numFmtId="0" fontId="14" fillId="43" borderId="73" xfId="0" applyFont="1" applyFill="1" applyBorder="1" applyAlignment="1" applyProtection="1">
      <alignment horizontal="left" vertical="center"/>
      <protection/>
    </xf>
    <xf numFmtId="0" fontId="14" fillId="43" borderId="60" xfId="0" applyFont="1" applyFill="1" applyBorder="1" applyAlignment="1" applyProtection="1">
      <alignment horizontal="left" vertical="center"/>
      <protection/>
    </xf>
    <xf numFmtId="0" fontId="14" fillId="43" borderId="40" xfId="0" applyFont="1" applyFill="1" applyBorder="1" applyAlignment="1" applyProtection="1">
      <alignment horizontal="left" vertical="center"/>
      <protection/>
    </xf>
    <xf numFmtId="0" fontId="80" fillId="43" borderId="58" xfId="0" applyFont="1" applyFill="1" applyBorder="1" applyAlignment="1" applyProtection="1">
      <alignment horizontal="center"/>
      <protection/>
    </xf>
    <xf numFmtId="0" fontId="80" fillId="43" borderId="60" xfId="0" applyFont="1" applyFill="1" applyBorder="1" applyAlignment="1" applyProtection="1">
      <alignment horizontal="center"/>
      <protection/>
    </xf>
    <xf numFmtId="0" fontId="11" fillId="35" borderId="34" xfId="0" applyFont="1" applyFill="1" applyBorder="1" applyAlignment="1" applyProtection="1">
      <alignment horizontal="left"/>
      <protection/>
    </xf>
    <xf numFmtId="0" fontId="11" fillId="35" borderId="49" xfId="0" applyFont="1" applyFill="1" applyBorder="1" applyAlignment="1" applyProtection="1">
      <alignment horizontal="left"/>
      <protection/>
    </xf>
    <xf numFmtId="0" fontId="11" fillId="35" borderId="50" xfId="0" applyFont="1" applyFill="1" applyBorder="1" applyAlignment="1" applyProtection="1">
      <alignment horizontal="left"/>
      <protection/>
    </xf>
    <xf numFmtId="0" fontId="11" fillId="3" borderId="55" xfId="0" applyFont="1" applyFill="1" applyBorder="1" applyAlignment="1" applyProtection="1">
      <alignment horizontal="right"/>
      <protection/>
    </xf>
    <xf numFmtId="0" fontId="11" fillId="3" borderId="59" xfId="0" applyFont="1" applyFill="1" applyBorder="1" applyAlignment="1" applyProtection="1">
      <alignment horizontal="right"/>
      <protection/>
    </xf>
    <xf numFmtId="0" fontId="11" fillId="3" borderId="71" xfId="0" applyFont="1" applyFill="1" applyBorder="1" applyAlignment="1" applyProtection="1">
      <alignment horizontal="right"/>
      <protection/>
    </xf>
    <xf numFmtId="0" fontId="11" fillId="3" borderId="73" xfId="0" applyFont="1" applyFill="1" applyBorder="1" applyAlignment="1" applyProtection="1">
      <alignment horizontal="right"/>
      <protection/>
    </xf>
    <xf numFmtId="0" fontId="11" fillId="3" borderId="60" xfId="0" applyFont="1" applyFill="1" applyBorder="1" applyAlignment="1" applyProtection="1">
      <alignment horizontal="right"/>
      <protection/>
    </xf>
    <xf numFmtId="0" fontId="11" fillId="3" borderId="53" xfId="0" applyFont="1" applyFill="1" applyBorder="1" applyAlignment="1" applyProtection="1">
      <alignment horizontal="right"/>
      <protection/>
    </xf>
    <xf numFmtId="0" fontId="11" fillId="3" borderId="72" xfId="0" applyFont="1" applyFill="1" applyBorder="1" applyAlignment="1" applyProtection="1">
      <alignment horizontal="right"/>
      <protection/>
    </xf>
    <xf numFmtId="0" fontId="11" fillId="3" borderId="0" xfId="0" applyFont="1" applyFill="1" applyBorder="1" applyAlignment="1" applyProtection="1">
      <alignment horizontal="right"/>
      <protection/>
    </xf>
    <xf numFmtId="0" fontId="11" fillId="3" borderId="65" xfId="0" applyFont="1" applyFill="1" applyBorder="1" applyAlignment="1" applyProtection="1">
      <alignment horizontal="right"/>
      <protection/>
    </xf>
    <xf numFmtId="0" fontId="11" fillId="0" borderId="33" xfId="0" applyFont="1" applyFill="1" applyBorder="1" applyAlignment="1" applyProtection="1">
      <alignment horizontal="left"/>
      <protection/>
    </xf>
    <xf numFmtId="0" fontId="11" fillId="0" borderId="10" xfId="0" applyFont="1" applyFill="1" applyBorder="1" applyAlignment="1" applyProtection="1">
      <alignment horizontal="left"/>
      <protection/>
    </xf>
    <xf numFmtId="0" fontId="11" fillId="0" borderId="37" xfId="0" applyFont="1" applyFill="1" applyBorder="1" applyAlignment="1" applyProtection="1">
      <alignment horizontal="left"/>
      <protection/>
    </xf>
    <xf numFmtId="0" fontId="11" fillId="3" borderId="28" xfId="0" applyFont="1" applyFill="1" applyBorder="1" applyAlignment="1" applyProtection="1">
      <alignment horizontal="right"/>
      <protection/>
    </xf>
    <xf numFmtId="0" fontId="11" fillId="3" borderId="68" xfId="0" applyFont="1" applyFill="1" applyBorder="1" applyAlignment="1" applyProtection="1">
      <alignment horizontal="right"/>
      <protection/>
    </xf>
    <xf numFmtId="0" fontId="11" fillId="3" borderId="64" xfId="0" applyFont="1" applyFill="1" applyBorder="1" applyAlignment="1" applyProtection="1">
      <alignment horizontal="right"/>
      <protection/>
    </xf>
    <xf numFmtId="0" fontId="21" fillId="3" borderId="55" xfId="0" applyFont="1" applyFill="1" applyBorder="1" applyAlignment="1" applyProtection="1">
      <alignment horizontal="right"/>
      <protection/>
    </xf>
    <xf numFmtId="0" fontId="21" fillId="3" borderId="59" xfId="0" applyFont="1" applyFill="1" applyBorder="1" applyAlignment="1" applyProtection="1">
      <alignment horizontal="right"/>
      <protection/>
    </xf>
    <xf numFmtId="0" fontId="21" fillId="3" borderId="71" xfId="0" applyFont="1" applyFill="1" applyBorder="1" applyAlignment="1" applyProtection="1">
      <alignment horizontal="right"/>
      <protection/>
    </xf>
    <xf numFmtId="0" fontId="14" fillId="43" borderId="72" xfId="0" applyFont="1" applyFill="1" applyBorder="1" applyAlignment="1" applyProtection="1">
      <alignment horizontal="left" vertical="center"/>
      <protection/>
    </xf>
    <xf numFmtId="0" fontId="14" fillId="43" borderId="0" xfId="0" applyFont="1" applyFill="1" applyBorder="1" applyAlignment="1" applyProtection="1">
      <alignment horizontal="left" vertical="center"/>
      <protection/>
    </xf>
    <xf numFmtId="0" fontId="11" fillId="34" borderId="36" xfId="0" applyNumberFormat="1" applyFont="1" applyFill="1" applyBorder="1" applyAlignment="1" applyProtection="1">
      <alignment horizontal="center"/>
      <protection/>
    </xf>
    <xf numFmtId="170" fontId="11" fillId="34" borderId="55" xfId="0" applyNumberFormat="1" applyFont="1" applyFill="1" applyBorder="1" applyAlignment="1" applyProtection="1">
      <alignment horizontal="center"/>
      <protection/>
    </xf>
    <xf numFmtId="170" fontId="11" fillId="34" borderId="59" xfId="0" applyNumberFormat="1" applyFont="1" applyFill="1" applyBorder="1" applyAlignment="1" applyProtection="1">
      <alignment horizontal="center"/>
      <protection/>
    </xf>
    <xf numFmtId="0" fontId="13" fillId="36" borderId="55" xfId="0" applyFont="1" applyFill="1" applyBorder="1" applyAlignment="1" applyProtection="1">
      <alignment horizontal="left" wrapText="1"/>
      <protection/>
    </xf>
    <xf numFmtId="0" fontId="13" fillId="36" borderId="59" xfId="0" applyFont="1" applyFill="1" applyBorder="1" applyAlignment="1" applyProtection="1">
      <alignment horizontal="left" wrapText="1"/>
      <protection/>
    </xf>
    <xf numFmtId="0" fontId="13" fillId="36" borderId="36" xfId="0" applyFont="1" applyFill="1" applyBorder="1" applyAlignment="1" applyProtection="1">
      <alignment horizontal="left" wrapText="1"/>
      <protection/>
    </xf>
    <xf numFmtId="0" fontId="80" fillId="37" borderId="58" xfId="0" applyFont="1" applyFill="1" applyBorder="1" applyAlignment="1" applyProtection="1">
      <alignment horizontal="center" vertical="center" wrapText="1"/>
      <protection/>
    </xf>
    <xf numFmtId="0" fontId="80" fillId="37" borderId="49" xfId="0" applyFont="1" applyFill="1" applyBorder="1" applyAlignment="1" applyProtection="1">
      <alignment horizontal="center" vertical="center" wrapText="1"/>
      <protection/>
    </xf>
    <xf numFmtId="0" fontId="80" fillId="0" borderId="55" xfId="0" applyFont="1" applyFill="1" applyBorder="1" applyAlignment="1" applyProtection="1">
      <alignment horizontal="center" vertical="center" wrapText="1"/>
      <protection/>
    </xf>
    <xf numFmtId="0" fontId="80" fillId="0" borderId="59" xfId="0" applyFont="1" applyFill="1" applyBorder="1" applyAlignment="1" applyProtection="1">
      <alignment horizontal="center" vertical="center" wrapText="1"/>
      <protection/>
    </xf>
    <xf numFmtId="0" fontId="80" fillId="0" borderId="36" xfId="0" applyFont="1" applyFill="1" applyBorder="1" applyAlignment="1" applyProtection="1">
      <alignment horizontal="center" vertical="center" wrapText="1"/>
      <protection/>
    </xf>
    <xf numFmtId="0" fontId="80" fillId="0" borderId="69" xfId="0" applyFont="1" applyFill="1" applyBorder="1" applyAlignment="1" applyProtection="1">
      <alignment horizontal="center" vertical="center"/>
      <protection/>
    </xf>
    <xf numFmtId="0" fontId="80" fillId="0" borderId="16" xfId="0" applyFont="1" applyFill="1" applyBorder="1" applyAlignment="1" applyProtection="1">
      <alignment horizontal="center" vertical="center"/>
      <protection/>
    </xf>
    <xf numFmtId="0" fontId="11" fillId="34" borderId="59" xfId="0" applyNumberFormat="1" applyFont="1" applyFill="1" applyBorder="1" applyAlignment="1" applyProtection="1">
      <alignment horizontal="center" wrapText="1"/>
      <protection/>
    </xf>
    <xf numFmtId="0" fontId="0" fillId="0" borderId="59" xfId="0" applyBorder="1" applyAlignment="1" applyProtection="1">
      <alignment/>
      <protection/>
    </xf>
    <xf numFmtId="0" fontId="0" fillId="0" borderId="36" xfId="0" applyBorder="1" applyAlignment="1" applyProtection="1">
      <alignment/>
      <protection/>
    </xf>
    <xf numFmtId="49" fontId="11" fillId="37" borderId="56" xfId="0" applyNumberFormat="1" applyFont="1" applyFill="1" applyBorder="1" applyAlignment="1" applyProtection="1">
      <alignment horizontal="center"/>
      <protection/>
    </xf>
    <xf numFmtId="49" fontId="11" fillId="37" borderId="58" xfId="0" applyNumberFormat="1" applyFont="1" applyFill="1" applyBorder="1" applyAlignment="1" applyProtection="1">
      <alignment horizontal="center"/>
      <protection/>
    </xf>
    <xf numFmtId="49" fontId="11" fillId="37" borderId="54" xfId="0" applyNumberFormat="1" applyFont="1" applyFill="1" applyBorder="1" applyAlignment="1" applyProtection="1">
      <alignment horizontal="center"/>
      <protection/>
    </xf>
    <xf numFmtId="49" fontId="11" fillId="37" borderId="72" xfId="0" applyNumberFormat="1" applyFont="1" applyFill="1" applyBorder="1" applyAlignment="1" applyProtection="1">
      <alignment horizontal="center"/>
      <protection/>
    </xf>
    <xf numFmtId="49" fontId="11" fillId="37" borderId="0" xfId="0" applyNumberFormat="1" applyFont="1" applyFill="1" applyBorder="1" applyAlignment="1" applyProtection="1">
      <alignment horizontal="center"/>
      <protection/>
    </xf>
    <xf numFmtId="49" fontId="11" fillId="37" borderId="57" xfId="0" applyNumberFormat="1" applyFont="1" applyFill="1" applyBorder="1" applyAlignment="1" applyProtection="1">
      <alignment horizontal="center"/>
      <protection/>
    </xf>
    <xf numFmtId="49" fontId="11" fillId="37" borderId="73" xfId="0" applyNumberFormat="1" applyFont="1" applyFill="1" applyBorder="1" applyAlignment="1" applyProtection="1">
      <alignment horizontal="center"/>
      <protection/>
    </xf>
    <xf numFmtId="49" fontId="11" fillId="37" borderId="60" xfId="0" applyNumberFormat="1" applyFont="1" applyFill="1" applyBorder="1" applyAlignment="1" applyProtection="1">
      <alignment horizontal="center"/>
      <protection/>
    </xf>
    <xf numFmtId="49" fontId="11" fillId="37" borderId="40" xfId="0" applyNumberFormat="1" applyFont="1" applyFill="1"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BUDGETp4.XLS" xfId="59"/>
    <cellStyle name="Note" xfId="60"/>
    <cellStyle name="Output" xfId="61"/>
    <cellStyle name="Percent" xfId="62"/>
    <cellStyle name="Title" xfId="63"/>
    <cellStyle name="Total" xfId="64"/>
    <cellStyle name="Warning Text" xfId="65"/>
  </cellStyles>
  <dxfs count="7">
    <dxf>
      <font>
        <color rgb="FFFF0000"/>
      </font>
    </dxf>
    <dxf>
      <font>
        <strike/>
        <color rgb="FFFF0000"/>
      </font>
    </dxf>
    <dxf>
      <font>
        <color rgb="FFFF0000"/>
      </font>
    </dxf>
    <dxf>
      <font>
        <strike/>
        <color rgb="FFFF0000"/>
      </font>
    </dxf>
    <dxf>
      <font>
        <b/>
        <i val="0"/>
        <color rgb="FFFF0000"/>
      </font>
      <border>
        <left style="thin">
          <color rgb="FFFF0000"/>
        </left>
        <right style="thin">
          <color rgb="FFFF0000"/>
        </right>
        <top style="thin">
          <color rgb="FFFF0000"/>
        </top>
        <bottom style="thin">
          <color rgb="FFFF0000"/>
        </bottom>
      </border>
    </dxf>
    <dxf>
      <font>
        <color rgb="FF00B050"/>
      </font>
      <border>
        <left style="thin">
          <color rgb="FF00B050"/>
        </left>
        <right style="thin">
          <color rgb="FF00B050"/>
        </right>
        <top style="thin">
          <color rgb="FF00B050"/>
        </top>
        <bottom style="thin">
          <color rgb="FF00B050"/>
        </bottom>
      </border>
    </dxf>
    <dxf>
      <font>
        <color rgb="FF00B050"/>
      </font>
      <border>
        <left style="thin">
          <color rgb="FF00B050"/>
        </left>
        <right style="thin">
          <color rgb="FF00B050"/>
        </right>
        <top style="thin">
          <color rgb="FF00B050"/>
        </top>
        <bottom style="thin">
          <color rgb="FF00B05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1D57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110</xdr:row>
      <xdr:rowOff>28575</xdr:rowOff>
    </xdr:from>
    <xdr:to>
      <xdr:col>23</xdr:col>
      <xdr:colOff>333375</xdr:colOff>
      <xdr:row>117</xdr:row>
      <xdr:rowOff>152400</xdr:rowOff>
    </xdr:to>
    <xdr:sp>
      <xdr:nvSpPr>
        <xdr:cNvPr id="1" name="TextBox 1"/>
        <xdr:cNvSpPr txBox="1">
          <a:spLocks noChangeArrowheads="1"/>
        </xdr:cNvSpPr>
      </xdr:nvSpPr>
      <xdr:spPr>
        <a:xfrm>
          <a:off x="16583025" y="29927550"/>
          <a:ext cx="3733800" cy="13335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Project Total column to locate the current approved Facilities &amp; Administrative (Indirect) Rate. It will become visible once you click on the blue cell.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109</xdr:row>
      <xdr:rowOff>66675</xdr:rowOff>
    </xdr:from>
    <xdr:to>
      <xdr:col>24</xdr:col>
      <xdr:colOff>352425</xdr:colOff>
      <xdr:row>116</xdr:row>
      <xdr:rowOff>123825</xdr:rowOff>
    </xdr:to>
    <xdr:sp>
      <xdr:nvSpPr>
        <xdr:cNvPr id="1" name="TextBox 1"/>
        <xdr:cNvSpPr txBox="1">
          <a:spLocks noChangeArrowheads="1"/>
        </xdr:cNvSpPr>
      </xdr:nvSpPr>
      <xdr:spPr>
        <a:xfrm>
          <a:off x="16573500" y="29841825"/>
          <a:ext cx="3790950" cy="12954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Project Total column to locate the current approved Facilities &amp; Administrative (Indirect) Rate. It will become visible once you click on the blue cell.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109</xdr:row>
      <xdr:rowOff>161925</xdr:rowOff>
    </xdr:from>
    <xdr:to>
      <xdr:col>24</xdr:col>
      <xdr:colOff>352425</xdr:colOff>
      <xdr:row>117</xdr:row>
      <xdr:rowOff>104775</xdr:rowOff>
    </xdr:to>
    <xdr:sp>
      <xdr:nvSpPr>
        <xdr:cNvPr id="1" name="TextBox 1"/>
        <xdr:cNvSpPr txBox="1">
          <a:spLocks noChangeArrowheads="1"/>
        </xdr:cNvSpPr>
      </xdr:nvSpPr>
      <xdr:spPr>
        <a:xfrm>
          <a:off x="16506825" y="29937075"/>
          <a:ext cx="3857625" cy="13335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Project Total column to locate the current approved Facilities &amp; Administrative (Indirect) Rate. It will become visible once you click on the blue cell.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109</xdr:row>
      <xdr:rowOff>142875</xdr:rowOff>
    </xdr:from>
    <xdr:to>
      <xdr:col>20</xdr:col>
      <xdr:colOff>466725</xdr:colOff>
      <xdr:row>117</xdr:row>
      <xdr:rowOff>47625</xdr:rowOff>
    </xdr:to>
    <xdr:sp>
      <xdr:nvSpPr>
        <xdr:cNvPr id="1" name="TextBox 2"/>
        <xdr:cNvSpPr txBox="1">
          <a:spLocks noChangeArrowheads="1"/>
        </xdr:cNvSpPr>
      </xdr:nvSpPr>
      <xdr:spPr>
        <a:xfrm>
          <a:off x="16630650" y="29918025"/>
          <a:ext cx="3724275" cy="12954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Project Total column to locate the current approved Facilities &amp; Administrative (Indirect) Rate. It will become visible once you click on the blue cell.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110</xdr:row>
      <xdr:rowOff>9525</xdr:rowOff>
    </xdr:from>
    <xdr:to>
      <xdr:col>20</xdr:col>
      <xdr:colOff>257175</xdr:colOff>
      <xdr:row>117</xdr:row>
      <xdr:rowOff>38100</xdr:rowOff>
    </xdr:to>
    <xdr:sp>
      <xdr:nvSpPr>
        <xdr:cNvPr id="1" name="TextBox 1"/>
        <xdr:cNvSpPr txBox="1">
          <a:spLocks noChangeArrowheads="1"/>
        </xdr:cNvSpPr>
      </xdr:nvSpPr>
      <xdr:spPr>
        <a:xfrm>
          <a:off x="16430625" y="29965650"/>
          <a:ext cx="3705225" cy="12382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424242"/>
              </a:solidFill>
            </a:rPr>
            <a:t>** Please use the arrow button on the right side of the Project Total column to locate the current approved Facilities &amp; Administrative (Indirect) Rate. It will become visible once you click on the blue cell.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B1:K25"/>
  <sheetViews>
    <sheetView showGridLines="0" zoomScalePageLayoutView="0" workbookViewId="0" topLeftCell="A1">
      <selection activeCell="B9" sqref="B9"/>
    </sheetView>
  </sheetViews>
  <sheetFormatPr defaultColWidth="9.140625" defaultRowHeight="12.75"/>
  <cols>
    <col min="1" max="1" width="3.140625" style="282" customWidth="1"/>
    <col min="2" max="8" width="19.00390625" style="282" customWidth="1"/>
    <col min="9" max="9" width="5.140625" style="282" customWidth="1"/>
    <col min="10" max="10" width="18.421875" style="282" customWidth="1"/>
    <col min="11" max="11" width="5.140625" style="282" customWidth="1"/>
    <col min="12" max="12" width="2.7109375" style="282" customWidth="1"/>
    <col min="13" max="18" width="9.140625" style="282" customWidth="1"/>
    <col min="19" max="19" width="3.28125" style="282" customWidth="1"/>
    <col min="20" max="20" width="12.7109375" style="282" customWidth="1"/>
    <col min="21" max="21" width="67.421875" style="282" customWidth="1"/>
    <col min="22" max="22" width="45.00390625" style="282" customWidth="1"/>
    <col min="23" max="23" width="3.28125" style="282" customWidth="1"/>
    <col min="24" max="24" width="12.7109375" style="282" customWidth="1"/>
    <col min="25" max="16384" width="9.140625" style="282" customWidth="1"/>
  </cols>
  <sheetData>
    <row r="1" spans="2:11" ht="15">
      <c r="B1" s="332" t="s">
        <v>158</v>
      </c>
      <c r="C1" s="332"/>
      <c r="D1" s="332"/>
      <c r="E1" s="332"/>
      <c r="F1" s="332"/>
      <c r="G1" s="332"/>
      <c r="H1" s="332"/>
      <c r="I1" s="332"/>
      <c r="J1" s="332"/>
      <c r="K1" s="332"/>
    </row>
    <row r="2" spans="2:11" ht="30" customHeight="1" thickBot="1">
      <c r="B2" s="333"/>
      <c r="C2" s="333"/>
      <c r="D2" s="333"/>
      <c r="E2" s="333"/>
      <c r="F2" s="333"/>
      <c r="G2" s="333"/>
      <c r="H2" s="333"/>
      <c r="I2" s="333"/>
      <c r="J2" s="333"/>
      <c r="K2" s="333"/>
    </row>
    <row r="3" spans="2:11" ht="9.75" customHeight="1">
      <c r="B3" s="350" t="s">
        <v>159</v>
      </c>
      <c r="C3" s="351"/>
      <c r="D3" s="351"/>
      <c r="E3" s="351"/>
      <c r="F3" s="351"/>
      <c r="G3" s="351"/>
      <c r="H3" s="351"/>
      <c r="I3" s="351"/>
      <c r="J3" s="351"/>
      <c r="K3" s="352"/>
    </row>
    <row r="4" spans="2:11" ht="9" customHeight="1">
      <c r="B4" s="353"/>
      <c r="C4" s="354"/>
      <c r="D4" s="354"/>
      <c r="E4" s="354"/>
      <c r="F4" s="354"/>
      <c r="G4" s="354"/>
      <c r="H4" s="354"/>
      <c r="I4" s="354"/>
      <c r="J4" s="354"/>
      <c r="K4" s="355"/>
    </row>
    <row r="5" spans="2:11" ht="9" customHeight="1">
      <c r="B5" s="353"/>
      <c r="C5" s="354"/>
      <c r="D5" s="354"/>
      <c r="E5" s="354"/>
      <c r="F5" s="354"/>
      <c r="G5" s="354"/>
      <c r="H5" s="354"/>
      <c r="I5" s="354"/>
      <c r="J5" s="354"/>
      <c r="K5" s="355"/>
    </row>
    <row r="6" spans="2:11" ht="10.5" customHeight="1">
      <c r="B6" s="353"/>
      <c r="C6" s="354"/>
      <c r="D6" s="354"/>
      <c r="E6" s="354"/>
      <c r="F6" s="354"/>
      <c r="G6" s="354"/>
      <c r="H6" s="354"/>
      <c r="I6" s="354"/>
      <c r="J6" s="354"/>
      <c r="K6" s="355"/>
    </row>
    <row r="7" spans="2:11" ht="10.5" customHeight="1" thickBot="1">
      <c r="B7" s="356"/>
      <c r="C7" s="357"/>
      <c r="D7" s="357"/>
      <c r="E7" s="357"/>
      <c r="F7" s="357"/>
      <c r="G7" s="357"/>
      <c r="H7" s="357"/>
      <c r="I7" s="357"/>
      <c r="J7" s="357"/>
      <c r="K7" s="358"/>
    </row>
    <row r="8" spans="2:11" ht="52.5" customHeight="1" thickBot="1">
      <c r="B8" s="283" t="s">
        <v>121</v>
      </c>
      <c r="C8" s="284" t="s">
        <v>122</v>
      </c>
      <c r="D8" s="285" t="s">
        <v>123</v>
      </c>
      <c r="E8" s="284" t="s">
        <v>124</v>
      </c>
      <c r="F8" s="285" t="s">
        <v>125</v>
      </c>
      <c r="G8" s="284" t="s">
        <v>126</v>
      </c>
      <c r="H8" s="285" t="s">
        <v>127</v>
      </c>
      <c r="I8" s="359" t="s">
        <v>128</v>
      </c>
      <c r="J8" s="360"/>
      <c r="K8" s="361"/>
    </row>
    <row r="9" spans="2:11" ht="151.5" customHeight="1" thickBot="1">
      <c r="B9" s="286"/>
      <c r="C9" s="287"/>
      <c r="D9" s="288">
        <f>IF(B9&gt;0,(IF(B9=12,(B9*C9),"Not Applicable: For an Institutional Appointment that is less than 12 months, distribute ALL effort between the Academic and/or Summer Percentage of Effort columns.")),(""))</f>
      </c>
      <c r="E9" s="287"/>
      <c r="F9" s="288">
        <f>IF(B9&gt;0,(IF(B9&lt;12,ROUND((9*E9),2),"Not Applicable: For an Institutional Appointment of 12 months, place ALL percentage of effort in the Calendar Percentage of Effort column.")),(""))</f>
      </c>
      <c r="G9" s="287"/>
      <c r="H9" s="288">
        <f>IF((B9&gt;0),((IF(B9&lt;12,ROUND((3*G9),2),("Not Applicable: For an Institutional Appointment of 12 months, place ALL percentage of effort in the Calendar Percentage of Effort column.")))),(""))</f>
      </c>
      <c r="I9" s="321">
        <f>IF(AND(D9="",F9="",H9=""),(""),((IF(B9=12,((IF(D9&gt;B9,("The Calendar Months of Effort exceeds 12 months. If you have questions, please contact the Grant Budget Assistance Unit at (304) 293-3998."),("")))),((IF(((ROUND((F9+H9),2))&gt;12),("The Academic Months of Effort plus the Summer Months of Effort exceeds 12 months. If you have questions, please contact the Grant Budget Assistance Unit at (304) 293-3998."),(""))))))))</f>
      </c>
      <c r="J9" s="322"/>
      <c r="K9" s="323"/>
    </row>
    <row r="10" spans="2:11" ht="15.75" thickBot="1">
      <c r="B10" s="324"/>
      <c r="C10" s="325"/>
      <c r="D10" s="325"/>
      <c r="E10" s="325"/>
      <c r="F10" s="325"/>
      <c r="G10" s="325"/>
      <c r="H10" s="325"/>
      <c r="I10" s="325"/>
      <c r="J10" s="325"/>
      <c r="K10" s="326"/>
    </row>
    <row r="11" spans="2:11" ht="30.75" customHeight="1" thickBot="1">
      <c r="B11" s="327" t="s">
        <v>129</v>
      </c>
      <c r="C11" s="328"/>
      <c r="D11" s="328"/>
      <c r="E11" s="328"/>
      <c r="F11" s="328"/>
      <c r="G11" s="328"/>
      <c r="H11" s="328"/>
      <c r="I11" s="289"/>
      <c r="J11" s="290">
        <f>IF((B9&gt;0),(IF(B9=12,(D9),(F9+H9))),(0))</f>
        <v>0</v>
      </c>
      <c r="K11" s="291"/>
    </row>
    <row r="12" spans="2:11" ht="15.75" thickBot="1">
      <c r="B12" s="329"/>
      <c r="C12" s="330"/>
      <c r="D12" s="330"/>
      <c r="E12" s="330"/>
      <c r="F12" s="330"/>
      <c r="G12" s="330"/>
      <c r="H12" s="330"/>
      <c r="I12" s="330"/>
      <c r="J12" s="330"/>
      <c r="K12" s="331"/>
    </row>
    <row r="13" ht="15.75" thickBot="1"/>
    <row r="14" spans="2:11" ht="15.75">
      <c r="B14" s="292" t="s">
        <v>130</v>
      </c>
      <c r="C14" s="293"/>
      <c r="D14" s="293"/>
      <c r="E14" s="293"/>
      <c r="F14" s="293"/>
      <c r="G14" s="293"/>
      <c r="H14" s="293"/>
      <c r="I14" s="293"/>
      <c r="J14" s="293"/>
      <c r="K14" s="294"/>
    </row>
    <row r="15" spans="2:11" ht="15">
      <c r="B15" s="295"/>
      <c r="C15" s="296"/>
      <c r="D15" s="296"/>
      <c r="E15" s="296"/>
      <c r="F15" s="296"/>
      <c r="G15" s="296"/>
      <c r="H15" s="296"/>
      <c r="I15" s="296"/>
      <c r="J15" s="296"/>
      <c r="K15" s="297"/>
    </row>
    <row r="16" spans="2:11" ht="15.75">
      <c r="B16" s="335" t="s">
        <v>131</v>
      </c>
      <c r="C16" s="336"/>
      <c r="D16" s="336"/>
      <c r="E16" s="336"/>
      <c r="F16" s="336"/>
      <c r="G16" s="336"/>
      <c r="H16" s="336"/>
      <c r="I16" s="336"/>
      <c r="J16" s="336"/>
      <c r="K16" s="337"/>
    </row>
    <row r="17" spans="2:11" ht="15">
      <c r="B17" s="295"/>
      <c r="C17" s="296"/>
      <c r="D17" s="296"/>
      <c r="E17" s="296"/>
      <c r="F17" s="296"/>
      <c r="G17" s="296"/>
      <c r="H17" s="296"/>
      <c r="I17" s="296"/>
      <c r="J17" s="296"/>
      <c r="K17" s="297"/>
    </row>
    <row r="18" spans="2:11" ht="225.75" customHeight="1">
      <c r="B18" s="338" t="s">
        <v>132</v>
      </c>
      <c r="C18" s="339"/>
      <c r="D18" s="339"/>
      <c r="E18" s="339"/>
      <c r="F18" s="339"/>
      <c r="G18" s="339"/>
      <c r="H18" s="339"/>
      <c r="I18" s="339"/>
      <c r="J18" s="339"/>
      <c r="K18" s="340"/>
    </row>
    <row r="19" spans="2:11" ht="15">
      <c r="B19" s="341"/>
      <c r="C19" s="342"/>
      <c r="D19" s="342"/>
      <c r="E19" s="342"/>
      <c r="F19" s="342"/>
      <c r="G19" s="342"/>
      <c r="H19" s="342"/>
      <c r="I19" s="342"/>
      <c r="J19" s="342"/>
      <c r="K19" s="343"/>
    </row>
    <row r="20" spans="2:11" ht="60" customHeight="1">
      <c r="B20" s="344" t="s">
        <v>133</v>
      </c>
      <c r="C20" s="345"/>
      <c r="D20" s="345"/>
      <c r="E20" s="345"/>
      <c r="F20" s="345"/>
      <c r="G20" s="345"/>
      <c r="H20" s="345"/>
      <c r="I20" s="345"/>
      <c r="J20" s="345"/>
      <c r="K20" s="346"/>
    </row>
    <row r="21" spans="2:11" ht="15" customHeight="1">
      <c r="B21" s="298"/>
      <c r="C21" s="299"/>
      <c r="D21" s="299"/>
      <c r="E21" s="299"/>
      <c r="F21" s="299"/>
      <c r="G21" s="299"/>
      <c r="H21" s="299"/>
      <c r="I21" s="299"/>
      <c r="J21" s="299"/>
      <c r="K21" s="300"/>
    </row>
    <row r="22" spans="2:11" ht="14.25" customHeight="1">
      <c r="B22" s="344" t="s">
        <v>161</v>
      </c>
      <c r="C22" s="345"/>
      <c r="D22" s="345"/>
      <c r="E22" s="345"/>
      <c r="F22" s="345"/>
      <c r="G22" s="345"/>
      <c r="H22" s="345"/>
      <c r="I22" s="345"/>
      <c r="J22" s="345"/>
      <c r="K22" s="346"/>
    </row>
    <row r="23" spans="2:11" ht="15.75" thickBot="1">
      <c r="B23" s="347"/>
      <c r="C23" s="348"/>
      <c r="D23" s="348"/>
      <c r="E23" s="348"/>
      <c r="F23" s="348"/>
      <c r="G23" s="348"/>
      <c r="H23" s="348"/>
      <c r="I23" s="348"/>
      <c r="J23" s="348"/>
      <c r="K23" s="349"/>
    </row>
    <row r="25" spans="2:10" ht="15.75">
      <c r="B25" s="334"/>
      <c r="C25" s="334"/>
      <c r="D25" s="334"/>
      <c r="E25" s="334"/>
      <c r="F25" s="301" t="s">
        <v>116</v>
      </c>
      <c r="G25" s="302">
        <v>41541</v>
      </c>
      <c r="J25" s="303"/>
    </row>
    <row r="28" ht="15" customHeight="1"/>
    <row r="29" ht="15.75" customHeight="1"/>
    <row r="30" ht="1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60" ht="18.75" customHeight="1"/>
  </sheetData>
  <sheetProtection password="F81C" sheet="1" selectLockedCells="1"/>
  <mergeCells count="14">
    <mergeCell ref="B22:K22"/>
    <mergeCell ref="B23:K23"/>
    <mergeCell ref="B3:K7"/>
    <mergeCell ref="I8:K8"/>
    <mergeCell ref="I9:K9"/>
    <mergeCell ref="B10:K10"/>
    <mergeCell ref="B11:H11"/>
    <mergeCell ref="B12:K12"/>
    <mergeCell ref="B1:K2"/>
    <mergeCell ref="B25:E25"/>
    <mergeCell ref="B16:K16"/>
    <mergeCell ref="B18:K18"/>
    <mergeCell ref="B19:K19"/>
    <mergeCell ref="B20:K20"/>
  </mergeCells>
  <conditionalFormatting sqref="J11">
    <cfRule type="expression" priority="5" dxfId="5" stopIfTrue="1">
      <formula>ROUND(($J$11),2)=12</formula>
    </cfRule>
    <cfRule type="expression" priority="6" dxfId="5" stopIfTrue="1">
      <formula>$J$11&lt;12</formula>
    </cfRule>
    <cfRule type="expression" priority="7" dxfId="4" stopIfTrue="1">
      <formula>$J$11&gt;12</formula>
    </cfRule>
  </conditionalFormatting>
  <conditionalFormatting sqref="C9">
    <cfRule type="expression" priority="4" dxfId="1" stopIfTrue="1">
      <formula>(AND($B$9&gt;0,$B$9&lt;12))</formula>
    </cfRule>
  </conditionalFormatting>
  <conditionalFormatting sqref="D9">
    <cfRule type="expression" priority="3" dxfId="0" stopIfTrue="1">
      <formula>$B$9&lt;12</formula>
    </cfRule>
  </conditionalFormatting>
  <conditionalFormatting sqref="E9 G9">
    <cfRule type="expression" priority="2" dxfId="1" stopIfTrue="1">
      <formula>$B$9=12</formula>
    </cfRule>
  </conditionalFormatting>
  <conditionalFormatting sqref="F9 H9">
    <cfRule type="expression" priority="1" dxfId="0" stopIfTrue="1">
      <formula>$B$9=12</formula>
    </cfRule>
  </conditionalFormatting>
  <dataValidations count="1">
    <dataValidation type="decimal" allowBlank="1" showInputMessage="1" showErrorMessage="1" errorTitle="12 Month Limit" error="The Institutional Appointment Cannot Exceed 12 Months." sqref="B9">
      <formula1>0</formula1>
      <formula2>12</formula2>
    </dataValidation>
  </dataValidations>
  <printOptions horizontalCentered="1"/>
  <pageMargins left="1" right="1" top="1" bottom="1" header="0.3" footer="0.3"/>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Sheet2">
    <tabColor rgb="FFFFC000"/>
    <pageSetUpPr fitToPage="1"/>
  </sheetPr>
  <dimension ref="A1:BC137"/>
  <sheetViews>
    <sheetView showGridLines="0" tabSelected="1" zoomScale="75" zoomScaleNormal="75" zoomScaleSheetLayoutView="75" zoomScalePageLayoutView="0" workbookViewId="0" topLeftCell="A1">
      <pane ySplit="5" topLeftCell="A87"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20.7109375" style="1" customWidth="1"/>
    <col min="11" max="11" width="2.57421875" style="1" customWidth="1"/>
    <col min="12" max="13" width="25.7109375" style="1" customWidth="1"/>
    <col min="14" max="14" width="6.140625" style="1" hidden="1" customWidth="1"/>
    <col min="15" max="15" width="9.140625" style="1" hidden="1" customWidth="1"/>
    <col min="16" max="16" width="10.140625" style="1" hidden="1" customWidth="1"/>
    <col min="17" max="17" width="9.140625" style="1" hidden="1" customWidth="1"/>
    <col min="18" max="18" width="9.140625" style="1" customWidth="1"/>
    <col min="19" max="16384" width="9.140625" style="1" customWidth="1"/>
  </cols>
  <sheetData>
    <row r="1" spans="1:13" ht="30" customHeight="1" thickBot="1">
      <c r="A1" s="471" t="s">
        <v>155</v>
      </c>
      <c r="B1" s="472"/>
      <c r="C1" s="472"/>
      <c r="D1" s="472"/>
      <c r="E1" s="472"/>
      <c r="F1" s="472"/>
      <c r="G1" s="472"/>
      <c r="H1" s="472"/>
      <c r="I1" s="472"/>
      <c r="J1" s="472"/>
      <c r="K1" s="472"/>
      <c r="L1" s="472"/>
      <c r="M1" s="473"/>
    </row>
    <row r="2" spans="1:13" s="218" customFormat="1" ht="109.5" customHeight="1" thickBot="1">
      <c r="A2" s="444" t="s">
        <v>104</v>
      </c>
      <c r="B2" s="445"/>
      <c r="C2" s="445"/>
      <c r="D2" s="445"/>
      <c r="E2" s="445"/>
      <c r="F2" s="445"/>
      <c r="G2" s="445"/>
      <c r="H2" s="445"/>
      <c r="I2" s="445"/>
      <c r="J2" s="445"/>
      <c r="K2" s="445"/>
      <c r="L2" s="445"/>
      <c r="M2" s="446"/>
    </row>
    <row r="3" spans="1:13" s="218" customFormat="1" ht="35.25" customHeight="1" thickBot="1">
      <c r="A3" s="407" t="s">
        <v>134</v>
      </c>
      <c r="B3" s="408"/>
      <c r="C3" s="405" t="s">
        <v>102</v>
      </c>
      <c r="D3" s="406"/>
      <c r="E3" s="407" t="s">
        <v>93</v>
      </c>
      <c r="F3" s="408"/>
      <c r="G3" s="409" t="s">
        <v>102</v>
      </c>
      <c r="H3" s="410"/>
      <c r="I3" s="223"/>
      <c r="J3" s="367" t="s">
        <v>57</v>
      </c>
      <c r="K3" s="375"/>
      <c r="L3" s="362" t="s">
        <v>145</v>
      </c>
      <c r="M3" s="367" t="s">
        <v>58</v>
      </c>
    </row>
    <row r="4" spans="1:13" ht="32.25" customHeight="1" thickBot="1">
      <c r="A4" s="407" t="s">
        <v>37</v>
      </c>
      <c r="B4" s="408"/>
      <c r="C4" s="380"/>
      <c r="D4" s="381"/>
      <c r="E4" s="407" t="s">
        <v>31</v>
      </c>
      <c r="F4" s="408"/>
      <c r="G4" s="370">
        <f>ROUNDUP(((C5-C4)/365),0)</f>
        <v>0</v>
      </c>
      <c r="H4" s="371"/>
      <c r="I4" s="222"/>
      <c r="J4" s="368"/>
      <c r="K4" s="376"/>
      <c r="L4" s="363"/>
      <c r="M4" s="368"/>
    </row>
    <row r="5" spans="1:13" ht="32.25" customHeight="1" thickBot="1">
      <c r="A5" s="474" t="s">
        <v>0</v>
      </c>
      <c r="B5" s="475"/>
      <c r="C5" s="380"/>
      <c r="D5" s="381"/>
      <c r="E5" s="407" t="s">
        <v>36</v>
      </c>
      <c r="F5" s="408"/>
      <c r="G5" s="411"/>
      <c r="H5" s="412"/>
      <c r="I5" s="226"/>
      <c r="J5" s="369"/>
      <c r="K5" s="376"/>
      <c r="L5" s="364"/>
      <c r="M5" s="369"/>
    </row>
    <row r="6" spans="1:13" ht="12" customHeight="1">
      <c r="A6" s="396" t="s">
        <v>6</v>
      </c>
      <c r="B6" s="397"/>
      <c r="C6" s="397"/>
      <c r="D6" s="397"/>
      <c r="E6" s="397"/>
      <c r="F6" s="397"/>
      <c r="G6" s="397"/>
      <c r="H6" s="397"/>
      <c r="I6" s="397"/>
      <c r="J6" s="398"/>
      <c r="K6" s="376"/>
      <c r="L6" s="396"/>
      <c r="M6" s="398"/>
    </row>
    <row r="7" spans="1:13" s="17" customFormat="1" ht="18" customHeight="1" thickBot="1">
      <c r="A7" s="399"/>
      <c r="B7" s="400"/>
      <c r="C7" s="400"/>
      <c r="D7" s="400"/>
      <c r="E7" s="400"/>
      <c r="F7" s="400"/>
      <c r="G7" s="400"/>
      <c r="H7" s="400"/>
      <c r="I7" s="400"/>
      <c r="J7" s="401"/>
      <c r="K7" s="376"/>
      <c r="L7" s="402"/>
      <c r="M7" s="404"/>
    </row>
    <row r="8" spans="1:13" ht="49.5" customHeight="1" thickBot="1">
      <c r="A8" s="47"/>
      <c r="B8" s="48" t="s">
        <v>1</v>
      </c>
      <c r="C8" s="48" t="s">
        <v>2</v>
      </c>
      <c r="D8" s="46" t="s">
        <v>29</v>
      </c>
      <c r="E8" s="46" t="s">
        <v>92</v>
      </c>
      <c r="F8" s="46" t="s">
        <v>30</v>
      </c>
      <c r="G8" s="46" t="s">
        <v>154</v>
      </c>
      <c r="H8" s="46" t="s">
        <v>3</v>
      </c>
      <c r="I8" s="46" t="s">
        <v>21</v>
      </c>
      <c r="J8" s="50"/>
      <c r="K8" s="376"/>
      <c r="L8" s="476"/>
      <c r="M8" s="477"/>
    </row>
    <row r="9" spans="1:14" s="2" customFormat="1" ht="34.5" customHeight="1">
      <c r="A9" s="10">
        <v>1</v>
      </c>
      <c r="B9" s="49" t="s">
        <v>102</v>
      </c>
      <c r="C9" s="45" t="s">
        <v>28</v>
      </c>
      <c r="D9" s="315"/>
      <c r="E9" s="43"/>
      <c r="F9" s="84">
        <v>0</v>
      </c>
      <c r="G9" s="84">
        <v>0</v>
      </c>
      <c r="H9" s="63">
        <f>IF(G9&gt;0,IF(F9=0,0,(IF(F9&lt;G9,((F9/E9)*D9),((G9/E9)*D9)))),IF(F9=0,0,((F9/E9)*D9)))</f>
        <v>0</v>
      </c>
      <c r="I9" s="44">
        <f aca="true" t="shared" si="0" ref="I9:I18">$G$5</f>
        <v>0</v>
      </c>
      <c r="J9" s="58">
        <f aca="true" t="shared" si="1" ref="J9:J14">ROUND(H9,0)</f>
        <v>0</v>
      </c>
      <c r="K9" s="376"/>
      <c r="L9" s="180">
        <v>0</v>
      </c>
      <c r="M9" s="178">
        <f aca="true" t="shared" si="2" ref="M9:M14">ROUND((J9-L9),0)</f>
        <v>0</v>
      </c>
      <c r="N9" s="177"/>
    </row>
    <row r="10" spans="1:14" s="2" customFormat="1" ht="34.5" customHeight="1">
      <c r="A10" s="10">
        <v>2</v>
      </c>
      <c r="B10" s="31" t="s">
        <v>102</v>
      </c>
      <c r="C10" s="33" t="s">
        <v>102</v>
      </c>
      <c r="D10" s="315"/>
      <c r="E10" s="316"/>
      <c r="F10" s="84">
        <v>0</v>
      </c>
      <c r="G10" s="84">
        <v>0</v>
      </c>
      <c r="H10" s="63">
        <f aca="true" t="shared" si="3" ref="H10:H18">IF(G10&gt;0,IF(F10=0,0,(IF(F10&lt;G10,((F10/E10)*D10),((G10/E10)*D10)))),IF(F10=0,0,((F10/E10)*D10)))</f>
        <v>0</v>
      </c>
      <c r="I10" s="27">
        <f t="shared" si="0"/>
        <v>0</v>
      </c>
      <c r="J10" s="58">
        <f t="shared" si="1"/>
        <v>0</v>
      </c>
      <c r="K10" s="376"/>
      <c r="L10" s="180">
        <v>0</v>
      </c>
      <c r="M10" s="178">
        <f t="shared" si="2"/>
        <v>0</v>
      </c>
      <c r="N10" s="177"/>
    </row>
    <row r="11" spans="1:14" s="2" customFormat="1" ht="34.5" customHeight="1">
      <c r="A11" s="10">
        <v>3</v>
      </c>
      <c r="B11" s="31" t="s">
        <v>102</v>
      </c>
      <c r="C11" s="33" t="s">
        <v>102</v>
      </c>
      <c r="D11" s="315"/>
      <c r="E11" s="316"/>
      <c r="F11" s="84">
        <v>0</v>
      </c>
      <c r="G11" s="84">
        <v>0</v>
      </c>
      <c r="H11" s="63">
        <f t="shared" si="3"/>
        <v>0</v>
      </c>
      <c r="I11" s="27">
        <f t="shared" si="0"/>
        <v>0</v>
      </c>
      <c r="J11" s="58">
        <f t="shared" si="1"/>
        <v>0</v>
      </c>
      <c r="K11" s="376"/>
      <c r="L11" s="180">
        <v>0</v>
      </c>
      <c r="M11" s="178">
        <f t="shared" si="2"/>
        <v>0</v>
      </c>
      <c r="N11" s="177"/>
    </row>
    <row r="12" spans="1:14" s="2" customFormat="1" ht="34.5" customHeight="1">
      <c r="A12" s="37">
        <v>4</v>
      </c>
      <c r="B12" s="32" t="s">
        <v>102</v>
      </c>
      <c r="C12" s="33" t="s">
        <v>102</v>
      </c>
      <c r="D12" s="315"/>
      <c r="E12" s="317"/>
      <c r="F12" s="84">
        <v>0</v>
      </c>
      <c r="G12" s="84">
        <v>0</v>
      </c>
      <c r="H12" s="63">
        <f t="shared" si="3"/>
        <v>0</v>
      </c>
      <c r="I12" s="27">
        <f t="shared" si="0"/>
        <v>0</v>
      </c>
      <c r="J12" s="58">
        <f t="shared" si="1"/>
        <v>0</v>
      </c>
      <c r="K12" s="376"/>
      <c r="L12" s="180">
        <v>0</v>
      </c>
      <c r="M12" s="178">
        <f t="shared" si="2"/>
        <v>0</v>
      </c>
      <c r="N12" s="177"/>
    </row>
    <row r="13" spans="1:14" s="2" customFormat="1" ht="34.5" customHeight="1">
      <c r="A13" s="37">
        <v>5</v>
      </c>
      <c r="B13" s="32" t="s">
        <v>102</v>
      </c>
      <c r="C13" s="33" t="s">
        <v>102</v>
      </c>
      <c r="D13" s="315"/>
      <c r="E13" s="317"/>
      <c r="F13" s="84">
        <v>0</v>
      </c>
      <c r="G13" s="84">
        <v>0</v>
      </c>
      <c r="H13" s="63">
        <f t="shared" si="3"/>
        <v>0</v>
      </c>
      <c r="I13" s="27">
        <f t="shared" si="0"/>
        <v>0</v>
      </c>
      <c r="J13" s="58">
        <f t="shared" si="1"/>
        <v>0</v>
      </c>
      <c r="K13" s="376"/>
      <c r="L13" s="180">
        <v>0</v>
      </c>
      <c r="M13" s="178">
        <f t="shared" si="2"/>
        <v>0</v>
      </c>
      <c r="N13" s="177"/>
    </row>
    <row r="14" spans="1:14" s="2" customFormat="1" ht="34.5" customHeight="1">
      <c r="A14" s="37">
        <v>6</v>
      </c>
      <c r="B14" s="32" t="s">
        <v>102</v>
      </c>
      <c r="C14" s="33" t="s">
        <v>102</v>
      </c>
      <c r="D14" s="315"/>
      <c r="E14" s="317"/>
      <c r="F14" s="84">
        <v>0</v>
      </c>
      <c r="G14" s="84">
        <v>0</v>
      </c>
      <c r="H14" s="63">
        <f t="shared" si="3"/>
        <v>0</v>
      </c>
      <c r="I14" s="38">
        <f t="shared" si="0"/>
        <v>0</v>
      </c>
      <c r="J14" s="58">
        <f t="shared" si="1"/>
        <v>0</v>
      </c>
      <c r="K14" s="376"/>
      <c r="L14" s="180">
        <v>0</v>
      </c>
      <c r="M14" s="178">
        <f t="shared" si="2"/>
        <v>0</v>
      </c>
      <c r="N14" s="177"/>
    </row>
    <row r="15" spans="1:14" s="2" customFormat="1" ht="34.5" customHeight="1">
      <c r="A15" s="10">
        <v>7</v>
      </c>
      <c r="B15" s="31" t="s">
        <v>102</v>
      </c>
      <c r="C15" s="33" t="s">
        <v>102</v>
      </c>
      <c r="D15" s="315"/>
      <c r="E15" s="316"/>
      <c r="F15" s="84">
        <v>0</v>
      </c>
      <c r="G15" s="84">
        <v>0</v>
      </c>
      <c r="H15" s="63">
        <f t="shared" si="3"/>
        <v>0</v>
      </c>
      <c r="I15" s="27">
        <f t="shared" si="0"/>
        <v>0</v>
      </c>
      <c r="J15" s="58">
        <f>ROUND(H15,0)</f>
        <v>0</v>
      </c>
      <c r="K15" s="376"/>
      <c r="L15" s="180">
        <v>0</v>
      </c>
      <c r="M15" s="178">
        <f>ROUND((J15-L15),0)</f>
        <v>0</v>
      </c>
      <c r="N15" s="177"/>
    </row>
    <row r="16" spans="1:14" s="2" customFormat="1" ht="34.5" customHeight="1">
      <c r="A16" s="37">
        <v>8</v>
      </c>
      <c r="B16" s="32" t="s">
        <v>102</v>
      </c>
      <c r="C16" s="33" t="s">
        <v>102</v>
      </c>
      <c r="D16" s="315"/>
      <c r="E16" s="317"/>
      <c r="F16" s="84">
        <v>0</v>
      </c>
      <c r="G16" s="84">
        <v>0</v>
      </c>
      <c r="H16" s="63">
        <f t="shared" si="3"/>
        <v>0</v>
      </c>
      <c r="I16" s="27">
        <f t="shared" si="0"/>
        <v>0</v>
      </c>
      <c r="J16" s="58">
        <f>ROUND(H16,0)</f>
        <v>0</v>
      </c>
      <c r="K16" s="376"/>
      <c r="L16" s="180">
        <v>0</v>
      </c>
      <c r="M16" s="178">
        <f>ROUND((J16-L16),0)</f>
        <v>0</v>
      </c>
      <c r="N16" s="177"/>
    </row>
    <row r="17" spans="1:14" s="2" customFormat="1" ht="34.5" customHeight="1">
      <c r="A17" s="37">
        <v>9</v>
      </c>
      <c r="B17" s="32" t="s">
        <v>102</v>
      </c>
      <c r="C17" s="33" t="s">
        <v>102</v>
      </c>
      <c r="D17" s="315"/>
      <c r="E17" s="317"/>
      <c r="F17" s="84">
        <v>0</v>
      </c>
      <c r="G17" s="84">
        <v>0</v>
      </c>
      <c r="H17" s="63">
        <f t="shared" si="3"/>
        <v>0</v>
      </c>
      <c r="I17" s="27">
        <f t="shared" si="0"/>
        <v>0</v>
      </c>
      <c r="J17" s="58">
        <f>ROUND(H17,0)</f>
        <v>0</v>
      </c>
      <c r="K17" s="376"/>
      <c r="L17" s="180">
        <v>0</v>
      </c>
      <c r="M17" s="178">
        <f>ROUND((J17-L17),0)</f>
        <v>0</v>
      </c>
      <c r="N17" s="177"/>
    </row>
    <row r="18" spans="1:14" s="2" customFormat="1" ht="34.5" customHeight="1" thickBot="1">
      <c r="A18" s="37">
        <v>10</v>
      </c>
      <c r="B18" s="32" t="s">
        <v>102</v>
      </c>
      <c r="C18" s="33" t="s">
        <v>102</v>
      </c>
      <c r="D18" s="315"/>
      <c r="E18" s="317"/>
      <c r="F18" s="84">
        <v>0</v>
      </c>
      <c r="G18" s="84">
        <v>0</v>
      </c>
      <c r="H18" s="63">
        <f t="shared" si="3"/>
        <v>0</v>
      </c>
      <c r="I18" s="38">
        <f t="shared" si="0"/>
        <v>0</v>
      </c>
      <c r="J18" s="58">
        <f>ROUND(H18,0)</f>
        <v>0</v>
      </c>
      <c r="K18" s="376"/>
      <c r="L18" s="180">
        <v>0</v>
      </c>
      <c r="M18" s="178">
        <f>ROUND((J18-L18),0)</f>
        <v>0</v>
      </c>
      <c r="N18" s="177"/>
    </row>
    <row r="19" spans="1:14" s="2" customFormat="1" ht="12" customHeight="1">
      <c r="A19" s="396" t="s">
        <v>7</v>
      </c>
      <c r="B19" s="397"/>
      <c r="C19" s="397"/>
      <c r="D19" s="397"/>
      <c r="E19" s="397"/>
      <c r="F19" s="397"/>
      <c r="G19" s="397"/>
      <c r="H19" s="397"/>
      <c r="I19" s="397"/>
      <c r="J19" s="398"/>
      <c r="K19" s="376"/>
      <c r="L19" s="478"/>
      <c r="M19" s="389"/>
      <c r="N19" s="177"/>
    </row>
    <row r="20" spans="1:14" s="16" customFormat="1" ht="18" customHeight="1" thickBot="1">
      <c r="A20" s="402"/>
      <c r="B20" s="403"/>
      <c r="C20" s="403"/>
      <c r="D20" s="403"/>
      <c r="E20" s="403"/>
      <c r="F20" s="403"/>
      <c r="G20" s="403"/>
      <c r="H20" s="403"/>
      <c r="I20" s="403"/>
      <c r="J20" s="404"/>
      <c r="K20" s="376"/>
      <c r="L20" s="479"/>
      <c r="M20" s="391"/>
      <c r="N20" s="177"/>
    </row>
    <row r="21" spans="1:55" s="2" customFormat="1" ht="34.5" customHeight="1">
      <c r="A21" s="18">
        <v>1</v>
      </c>
      <c r="B21" s="41" t="s">
        <v>102</v>
      </c>
      <c r="C21" s="42" t="s">
        <v>117</v>
      </c>
      <c r="D21" s="315"/>
      <c r="E21" s="43"/>
      <c r="F21" s="85">
        <v>0</v>
      </c>
      <c r="G21" s="84">
        <v>0</v>
      </c>
      <c r="H21" s="63">
        <f aca="true" t="shared" si="4" ref="H21:H34">IF(G21&gt;0,IF(F21=0,0,(IF(F21&lt;G21,((F21/E21)*D21),((G21/E21)*D21)))),IF(F21=0,0,((F21/E21)*D21)))</f>
        <v>0</v>
      </c>
      <c r="I21" s="44">
        <f aca="true" t="shared" si="5" ref="I21:I34">$G$5</f>
        <v>0</v>
      </c>
      <c r="J21" s="169">
        <f>ROUND(H21,0)</f>
        <v>0</v>
      </c>
      <c r="K21" s="376"/>
      <c r="L21" s="180">
        <v>0</v>
      </c>
      <c r="M21" s="178">
        <f>ROUND((J21-L21),0)</f>
        <v>0</v>
      </c>
      <c r="N21" s="177"/>
      <c r="BC21" s="2">
        <v>1</v>
      </c>
    </row>
    <row r="22" spans="1:55" s="2" customFormat="1" ht="34.5" customHeight="1">
      <c r="A22" s="18">
        <v>2</v>
      </c>
      <c r="B22" s="41" t="s">
        <v>103</v>
      </c>
      <c r="C22" s="42" t="s">
        <v>117</v>
      </c>
      <c r="D22" s="315"/>
      <c r="E22" s="43"/>
      <c r="F22" s="85">
        <v>0</v>
      </c>
      <c r="G22" s="84">
        <v>0</v>
      </c>
      <c r="H22" s="63">
        <f t="shared" si="4"/>
        <v>0</v>
      </c>
      <c r="I22" s="44">
        <f t="shared" si="5"/>
        <v>0</v>
      </c>
      <c r="J22" s="169">
        <f>ROUND(H22,0)</f>
        <v>0</v>
      </c>
      <c r="K22" s="376"/>
      <c r="L22" s="180">
        <v>0</v>
      </c>
      <c r="M22" s="178">
        <f>ROUND((J22-L22),0)</f>
        <v>0</v>
      </c>
      <c r="N22" s="177"/>
      <c r="BC22" s="2">
        <v>1</v>
      </c>
    </row>
    <row r="23" spans="1:14" s="2" customFormat="1" ht="34.5" customHeight="1">
      <c r="A23" s="10">
        <v>3</v>
      </c>
      <c r="B23" s="34" t="s">
        <v>102</v>
      </c>
      <c r="C23" s="42" t="s">
        <v>118</v>
      </c>
      <c r="D23" s="315"/>
      <c r="E23" s="43"/>
      <c r="F23" s="84">
        <v>0</v>
      </c>
      <c r="G23" s="84">
        <v>0</v>
      </c>
      <c r="H23" s="63">
        <f t="shared" si="4"/>
        <v>0</v>
      </c>
      <c r="I23" s="27">
        <f t="shared" si="5"/>
        <v>0</v>
      </c>
      <c r="J23" s="59">
        <f aca="true" t="shared" si="6" ref="J23:J34">ROUND(H23,0)</f>
        <v>0</v>
      </c>
      <c r="K23" s="376"/>
      <c r="L23" s="180">
        <v>0</v>
      </c>
      <c r="M23" s="178">
        <f aca="true" t="shared" si="7" ref="M23:M34">ROUND((J23-L23),0)</f>
        <v>0</v>
      </c>
      <c r="N23" s="177"/>
    </row>
    <row r="24" spans="1:14" s="2" customFormat="1" ht="34.5" customHeight="1">
      <c r="A24" s="10">
        <v>4</v>
      </c>
      <c r="B24" s="34" t="s">
        <v>102</v>
      </c>
      <c r="C24" s="42" t="s">
        <v>118</v>
      </c>
      <c r="D24" s="315"/>
      <c r="E24" s="43"/>
      <c r="F24" s="85">
        <v>0</v>
      </c>
      <c r="G24" s="84">
        <v>0</v>
      </c>
      <c r="H24" s="63">
        <f t="shared" si="4"/>
        <v>0</v>
      </c>
      <c r="I24" s="27">
        <f t="shared" si="5"/>
        <v>0</v>
      </c>
      <c r="J24" s="59">
        <f>ROUND(H24,0)</f>
        <v>0</v>
      </c>
      <c r="K24" s="376"/>
      <c r="L24" s="180">
        <v>0</v>
      </c>
      <c r="M24" s="178">
        <f>ROUND((J24-L24),0)</f>
        <v>0</v>
      </c>
      <c r="N24" s="177"/>
    </row>
    <row r="25" spans="1:14" s="2" customFormat="1" ht="34.5" customHeight="1">
      <c r="A25" s="18">
        <v>5</v>
      </c>
      <c r="B25" s="34" t="s">
        <v>102</v>
      </c>
      <c r="C25" s="28" t="s">
        <v>119</v>
      </c>
      <c r="D25" s="315"/>
      <c r="E25" s="43"/>
      <c r="F25" s="85">
        <v>0</v>
      </c>
      <c r="G25" s="84">
        <v>0</v>
      </c>
      <c r="H25" s="63">
        <f t="shared" si="4"/>
        <v>0</v>
      </c>
      <c r="I25" s="27">
        <f t="shared" si="5"/>
        <v>0</v>
      </c>
      <c r="J25" s="59">
        <f t="shared" si="6"/>
        <v>0</v>
      </c>
      <c r="K25" s="376"/>
      <c r="L25" s="180">
        <v>0</v>
      </c>
      <c r="M25" s="178">
        <f t="shared" si="7"/>
        <v>0</v>
      </c>
      <c r="N25" s="177"/>
    </row>
    <row r="26" spans="1:14" s="2" customFormat="1" ht="34.5" customHeight="1">
      <c r="A26" s="18">
        <v>6</v>
      </c>
      <c r="B26" s="34" t="s">
        <v>102</v>
      </c>
      <c r="C26" s="28" t="s">
        <v>119</v>
      </c>
      <c r="D26" s="315"/>
      <c r="E26" s="43"/>
      <c r="F26" s="85">
        <v>0</v>
      </c>
      <c r="G26" s="84">
        <v>0</v>
      </c>
      <c r="H26" s="63">
        <f t="shared" si="4"/>
        <v>0</v>
      </c>
      <c r="I26" s="27">
        <f t="shared" si="5"/>
        <v>0</v>
      </c>
      <c r="J26" s="59">
        <f>ROUND(H26,0)</f>
        <v>0</v>
      </c>
      <c r="K26" s="376"/>
      <c r="L26" s="180">
        <v>0</v>
      </c>
      <c r="M26" s="178">
        <f>ROUND((J26-L26),0)</f>
        <v>0</v>
      </c>
      <c r="N26" s="177"/>
    </row>
    <row r="27" spans="1:14" s="2" customFormat="1" ht="34.5" customHeight="1">
      <c r="A27" s="10">
        <v>7</v>
      </c>
      <c r="B27" s="34" t="s">
        <v>102</v>
      </c>
      <c r="C27" s="28" t="s">
        <v>120</v>
      </c>
      <c r="D27" s="315"/>
      <c r="E27" s="43"/>
      <c r="F27" s="85">
        <v>0</v>
      </c>
      <c r="G27" s="84">
        <v>0</v>
      </c>
      <c r="H27" s="63">
        <f t="shared" si="4"/>
        <v>0</v>
      </c>
      <c r="I27" s="27">
        <f t="shared" si="5"/>
        <v>0</v>
      </c>
      <c r="J27" s="59">
        <f t="shared" si="6"/>
        <v>0</v>
      </c>
      <c r="K27" s="376"/>
      <c r="L27" s="180">
        <v>0</v>
      </c>
      <c r="M27" s="178">
        <f t="shared" si="7"/>
        <v>0</v>
      </c>
      <c r="N27" s="177"/>
    </row>
    <row r="28" spans="1:14" s="2" customFormat="1" ht="34.5" customHeight="1">
      <c r="A28" s="10">
        <v>8</v>
      </c>
      <c r="B28" s="34" t="s">
        <v>102</v>
      </c>
      <c r="C28" s="28" t="s">
        <v>120</v>
      </c>
      <c r="D28" s="315"/>
      <c r="E28" s="43"/>
      <c r="F28" s="85">
        <v>0</v>
      </c>
      <c r="G28" s="84">
        <v>0</v>
      </c>
      <c r="H28" s="63">
        <f t="shared" si="4"/>
        <v>0</v>
      </c>
      <c r="I28" s="27">
        <f t="shared" si="5"/>
        <v>0</v>
      </c>
      <c r="J28" s="59">
        <f>ROUND(H28,0)</f>
        <v>0</v>
      </c>
      <c r="K28" s="376"/>
      <c r="L28" s="180">
        <v>0</v>
      </c>
      <c r="M28" s="178">
        <f>ROUND((J28-L28),0)</f>
        <v>0</v>
      </c>
      <c r="N28" s="177"/>
    </row>
    <row r="29" spans="1:14" s="2" customFormat="1" ht="34.5" customHeight="1">
      <c r="A29" s="18">
        <v>9</v>
      </c>
      <c r="B29" s="34" t="s">
        <v>102</v>
      </c>
      <c r="C29" s="24" t="s">
        <v>23</v>
      </c>
      <c r="D29" s="315"/>
      <c r="E29" s="43"/>
      <c r="F29" s="84">
        <v>0</v>
      </c>
      <c r="G29" s="84">
        <v>0</v>
      </c>
      <c r="H29" s="63">
        <f t="shared" si="4"/>
        <v>0</v>
      </c>
      <c r="I29" s="27">
        <f t="shared" si="5"/>
        <v>0</v>
      </c>
      <c r="J29" s="59">
        <f t="shared" si="6"/>
        <v>0</v>
      </c>
      <c r="K29" s="376"/>
      <c r="L29" s="180">
        <v>0</v>
      </c>
      <c r="M29" s="178">
        <f t="shared" si="7"/>
        <v>0</v>
      </c>
      <c r="N29" s="177"/>
    </row>
    <row r="30" spans="1:16" s="2" customFormat="1" ht="34.5" customHeight="1">
      <c r="A30" s="18">
        <v>10</v>
      </c>
      <c r="B30" s="34" t="s">
        <v>102</v>
      </c>
      <c r="C30" s="24" t="s">
        <v>22</v>
      </c>
      <c r="D30" s="315"/>
      <c r="E30" s="43"/>
      <c r="F30" s="84">
        <v>0</v>
      </c>
      <c r="G30" s="84">
        <v>0</v>
      </c>
      <c r="H30" s="63">
        <f t="shared" si="4"/>
        <v>0</v>
      </c>
      <c r="I30" s="27">
        <f t="shared" si="5"/>
        <v>0</v>
      </c>
      <c r="J30" s="59">
        <f t="shared" si="6"/>
        <v>0</v>
      </c>
      <c r="K30" s="376"/>
      <c r="L30" s="180">
        <v>0</v>
      </c>
      <c r="M30" s="178">
        <f t="shared" si="7"/>
        <v>0</v>
      </c>
      <c r="N30" s="177"/>
      <c r="O30" s="8"/>
      <c r="P30" s="8"/>
    </row>
    <row r="31" spans="1:14" s="2" customFormat="1" ht="34.5" customHeight="1">
      <c r="A31" s="10">
        <v>11</v>
      </c>
      <c r="B31" s="34" t="s">
        <v>102</v>
      </c>
      <c r="C31" s="24" t="s">
        <v>135</v>
      </c>
      <c r="D31" s="315"/>
      <c r="E31" s="43"/>
      <c r="F31" s="85">
        <v>0</v>
      </c>
      <c r="G31" s="84">
        <v>0</v>
      </c>
      <c r="H31" s="63">
        <f t="shared" si="4"/>
        <v>0</v>
      </c>
      <c r="I31" s="27">
        <f t="shared" si="5"/>
        <v>0</v>
      </c>
      <c r="J31" s="59">
        <f t="shared" si="6"/>
        <v>0</v>
      </c>
      <c r="K31" s="376"/>
      <c r="L31" s="180">
        <v>0</v>
      </c>
      <c r="M31" s="178">
        <f t="shared" si="7"/>
        <v>0</v>
      </c>
      <c r="N31" s="177"/>
    </row>
    <row r="32" spans="1:14" s="2" customFormat="1" ht="34.5" customHeight="1">
      <c r="A32" s="10">
        <v>12</v>
      </c>
      <c r="B32" s="35" t="s">
        <v>102</v>
      </c>
      <c r="C32" s="25" t="s">
        <v>136</v>
      </c>
      <c r="D32" s="315"/>
      <c r="E32" s="43"/>
      <c r="F32" s="85">
        <v>0</v>
      </c>
      <c r="G32" s="84">
        <v>0</v>
      </c>
      <c r="H32" s="63">
        <f t="shared" si="4"/>
        <v>0</v>
      </c>
      <c r="I32" s="27">
        <f t="shared" si="5"/>
        <v>0</v>
      </c>
      <c r="J32" s="59">
        <f t="shared" si="6"/>
        <v>0</v>
      </c>
      <c r="K32" s="376"/>
      <c r="L32" s="180">
        <v>0</v>
      </c>
      <c r="M32" s="178">
        <f t="shared" si="7"/>
        <v>0</v>
      </c>
      <c r="N32" s="177"/>
    </row>
    <row r="33" spans="1:14" s="2" customFormat="1" ht="34.5" customHeight="1">
      <c r="A33" s="18">
        <v>13</v>
      </c>
      <c r="B33" s="35" t="s">
        <v>102</v>
      </c>
      <c r="C33" s="25" t="s">
        <v>137</v>
      </c>
      <c r="D33" s="315"/>
      <c r="E33" s="43"/>
      <c r="F33" s="85">
        <v>0</v>
      </c>
      <c r="G33" s="84">
        <v>0</v>
      </c>
      <c r="H33" s="63">
        <f t="shared" si="4"/>
        <v>0</v>
      </c>
      <c r="I33" s="27">
        <f t="shared" si="5"/>
        <v>0</v>
      </c>
      <c r="J33" s="59">
        <f t="shared" si="6"/>
        <v>0</v>
      </c>
      <c r="K33" s="376"/>
      <c r="L33" s="180">
        <v>0</v>
      </c>
      <c r="M33" s="178">
        <f t="shared" si="7"/>
        <v>0</v>
      </c>
      <c r="N33" s="177"/>
    </row>
    <row r="34" spans="1:14" s="2" customFormat="1" ht="34.5" customHeight="1">
      <c r="A34" s="18">
        <v>14</v>
      </c>
      <c r="B34" s="35" t="s">
        <v>102</v>
      </c>
      <c r="C34" s="25" t="s">
        <v>138</v>
      </c>
      <c r="D34" s="315"/>
      <c r="E34" s="43"/>
      <c r="F34" s="85">
        <v>0</v>
      </c>
      <c r="G34" s="84">
        <v>0</v>
      </c>
      <c r="H34" s="63">
        <f t="shared" si="4"/>
        <v>0</v>
      </c>
      <c r="I34" s="27">
        <f t="shared" si="5"/>
        <v>0</v>
      </c>
      <c r="J34" s="59">
        <f t="shared" si="6"/>
        <v>0</v>
      </c>
      <c r="K34" s="376"/>
      <c r="L34" s="180">
        <v>0</v>
      </c>
      <c r="M34" s="178">
        <f t="shared" si="7"/>
        <v>0</v>
      </c>
      <c r="N34" s="177"/>
    </row>
    <row r="35" spans="1:14" s="2" customFormat="1" ht="3" customHeight="1">
      <c r="A35" s="15"/>
      <c r="B35" s="7"/>
      <c r="C35" s="7"/>
      <c r="D35" s="7"/>
      <c r="E35" s="7"/>
      <c r="F35" s="7"/>
      <c r="G35" s="7"/>
      <c r="H35" s="7"/>
      <c r="I35" s="7"/>
      <c r="J35" s="51"/>
      <c r="K35" s="376"/>
      <c r="L35" s="392"/>
      <c r="M35" s="366"/>
      <c r="N35" s="177"/>
    </row>
    <row r="36" spans="1:14" s="2" customFormat="1" ht="18" customHeight="1" thickBot="1">
      <c r="A36" s="382" t="s">
        <v>45</v>
      </c>
      <c r="B36" s="383"/>
      <c r="C36" s="383"/>
      <c r="D36" s="383"/>
      <c r="E36" s="383"/>
      <c r="F36" s="383"/>
      <c r="G36" s="383"/>
      <c r="H36" s="383"/>
      <c r="I36" s="384"/>
      <c r="J36" s="61">
        <f>ROUND((SUM(J9:J18,J21:J34)),0)</f>
        <v>0</v>
      </c>
      <c r="K36" s="376"/>
      <c r="L36" s="170">
        <f>ROUND((SUM(L9:L18,L21:L34)),0)</f>
        <v>0</v>
      </c>
      <c r="M36" s="70">
        <f>ROUND((SUM(M9:M18,M21:M34)),0)</f>
        <v>0</v>
      </c>
      <c r="N36" s="177"/>
    </row>
    <row r="37" spans="1:14" s="2" customFormat="1" ht="12" customHeight="1">
      <c r="A37" s="396" t="s">
        <v>8</v>
      </c>
      <c r="B37" s="397"/>
      <c r="C37" s="397"/>
      <c r="D37" s="397"/>
      <c r="E37" s="397"/>
      <c r="F37" s="397"/>
      <c r="G37" s="397"/>
      <c r="H37" s="397"/>
      <c r="I37" s="397"/>
      <c r="J37" s="398"/>
      <c r="K37" s="376"/>
      <c r="L37" s="478"/>
      <c r="M37" s="389"/>
      <c r="N37" s="177"/>
    </row>
    <row r="38" spans="1:14" s="16" customFormat="1" ht="18" customHeight="1" thickBot="1">
      <c r="A38" s="402"/>
      <c r="B38" s="403"/>
      <c r="C38" s="403"/>
      <c r="D38" s="403"/>
      <c r="E38" s="403"/>
      <c r="F38" s="403"/>
      <c r="G38" s="403"/>
      <c r="H38" s="403"/>
      <c r="I38" s="403"/>
      <c r="J38" s="404"/>
      <c r="K38" s="376"/>
      <c r="L38" s="479"/>
      <c r="M38" s="391"/>
      <c r="N38" s="177"/>
    </row>
    <row r="39" spans="1:14" s="2" customFormat="1" ht="14.25" customHeight="1">
      <c r="A39" s="39">
        <v>1</v>
      </c>
      <c r="B39" s="413" t="s">
        <v>162</v>
      </c>
      <c r="C39" s="414"/>
      <c r="D39" s="414"/>
      <c r="E39" s="414"/>
      <c r="F39" s="414"/>
      <c r="G39" s="414"/>
      <c r="H39" s="414"/>
      <c r="I39" s="415"/>
      <c r="J39" s="65">
        <f>ROUND((0.235*(J9+J10+J11+J12+J13+J14+J15+J16+J17+J18+J22+J26+J21+J25+J31+J33)),0)</f>
        <v>0</v>
      </c>
      <c r="K39" s="376"/>
      <c r="L39" s="99">
        <f>ROUND((0.235*(L9+L10+L11+L12+L13+L14+L15+L16+L17+L18+L22+L26+L21+L25+L31+L33)),0)</f>
        <v>0</v>
      </c>
      <c r="M39" s="207">
        <f>ROUND((0.235*(M9+M10+M11+M12+M13+M14+M15+M16+M17+M18+M22+M26+M21+M25+M31+M33)),0)</f>
        <v>0</v>
      </c>
      <c r="N39" s="177"/>
    </row>
    <row r="40" spans="1:14" s="2" customFormat="1" ht="14.25" customHeight="1">
      <c r="A40" s="10">
        <v>2</v>
      </c>
      <c r="B40" s="385" t="s">
        <v>163</v>
      </c>
      <c r="C40" s="386"/>
      <c r="D40" s="386"/>
      <c r="E40" s="386"/>
      <c r="F40" s="386"/>
      <c r="G40" s="386"/>
      <c r="H40" s="386"/>
      <c r="I40" s="387"/>
      <c r="J40" s="66">
        <f>ROUND((0.07*(J23+J24+J28+J27+J32+J34)),0)</f>
        <v>0</v>
      </c>
      <c r="K40" s="376"/>
      <c r="L40" s="60">
        <f>ROUND((0.07*(L23+L24+L28+L27+L32+L34)),0)</f>
        <v>0</v>
      </c>
      <c r="M40" s="178">
        <f>ROUND((0.07*(M23+M24+M28+M27+M32+M34)),0)</f>
        <v>0</v>
      </c>
      <c r="N40" s="177"/>
    </row>
    <row r="41" spans="1:14" s="2" customFormat="1" ht="14.25" customHeight="1">
      <c r="A41" s="10">
        <v>3</v>
      </c>
      <c r="B41" s="385" t="s">
        <v>164</v>
      </c>
      <c r="C41" s="386"/>
      <c r="D41" s="386"/>
      <c r="E41" s="386"/>
      <c r="F41" s="386"/>
      <c r="G41" s="386"/>
      <c r="H41" s="386"/>
      <c r="I41" s="387"/>
      <c r="J41" s="66">
        <f>ROUND((0.02*(J30)),0)</f>
        <v>0</v>
      </c>
      <c r="K41" s="376"/>
      <c r="L41" s="60">
        <f>ROUND((0.02*(L30)),0)</f>
        <v>0</v>
      </c>
      <c r="M41" s="178">
        <f>ROUND((0.02*(M30)),0)</f>
        <v>0</v>
      </c>
      <c r="N41" s="177"/>
    </row>
    <row r="42" spans="1:14" s="2" customFormat="1" ht="14.25" customHeight="1">
      <c r="A42" s="10">
        <v>4</v>
      </c>
      <c r="B42" s="385" t="s">
        <v>165</v>
      </c>
      <c r="C42" s="386"/>
      <c r="D42" s="386"/>
      <c r="E42" s="386"/>
      <c r="F42" s="386"/>
      <c r="G42" s="386"/>
      <c r="H42" s="386"/>
      <c r="I42" s="387"/>
      <c r="J42" s="66">
        <f>ROUND((0.07*(J29)),0)</f>
        <v>0</v>
      </c>
      <c r="K42" s="376"/>
      <c r="L42" s="60">
        <f>ROUND((0.07*(L29)),0)</f>
        <v>0</v>
      </c>
      <c r="M42" s="304">
        <f>ROUND((0.07*(M29)),0)</f>
        <v>0</v>
      </c>
      <c r="N42" s="177"/>
    </row>
    <row r="43" spans="1:14" s="2" customFormat="1" ht="3" customHeight="1">
      <c r="A43" s="20"/>
      <c r="B43" s="21"/>
      <c r="C43" s="22"/>
      <c r="D43" s="21"/>
      <c r="E43" s="21"/>
      <c r="F43" s="23"/>
      <c r="G43" s="23"/>
      <c r="H43" s="23"/>
      <c r="I43" s="23"/>
      <c r="J43" s="40"/>
      <c r="K43" s="376"/>
      <c r="L43" s="392"/>
      <c r="M43" s="366"/>
      <c r="N43" s="177"/>
    </row>
    <row r="44" spans="1:14" s="2" customFormat="1" ht="18" customHeight="1">
      <c r="A44" s="372" t="s">
        <v>44</v>
      </c>
      <c r="B44" s="373"/>
      <c r="C44" s="373"/>
      <c r="D44" s="373"/>
      <c r="E44" s="373"/>
      <c r="F44" s="373"/>
      <c r="G44" s="373"/>
      <c r="H44" s="373"/>
      <c r="I44" s="374"/>
      <c r="J44" s="67">
        <f>ROUND((SUM(J39:J42)),0)</f>
        <v>0</v>
      </c>
      <c r="K44" s="376"/>
      <c r="L44" s="69">
        <f>ROUND((SUM(L39:L42)),0)</f>
        <v>0</v>
      </c>
      <c r="M44" s="70">
        <f>ROUND((SUM(M39:M42)),0)</f>
        <v>0</v>
      </c>
      <c r="N44" s="177"/>
    </row>
    <row r="45" spans="1:14" s="2" customFormat="1" ht="3" customHeight="1">
      <c r="A45" s="20"/>
      <c r="B45" s="21"/>
      <c r="C45" s="22"/>
      <c r="D45" s="21"/>
      <c r="E45" s="21"/>
      <c r="F45" s="23"/>
      <c r="G45" s="23"/>
      <c r="H45" s="23"/>
      <c r="I45" s="23"/>
      <c r="J45" s="40"/>
      <c r="K45" s="376"/>
      <c r="L45" s="378"/>
      <c r="M45" s="379"/>
      <c r="N45" s="177"/>
    </row>
    <row r="46" spans="1:14" s="2" customFormat="1" ht="18" customHeight="1" thickBot="1">
      <c r="A46" s="382" t="s">
        <v>51</v>
      </c>
      <c r="B46" s="383"/>
      <c r="C46" s="383"/>
      <c r="D46" s="383"/>
      <c r="E46" s="383"/>
      <c r="F46" s="383"/>
      <c r="G46" s="383"/>
      <c r="H46" s="383"/>
      <c r="I46" s="384"/>
      <c r="J46" s="68">
        <f>ROUND((SUM(J36,J44)),0)</f>
        <v>0</v>
      </c>
      <c r="K46" s="377"/>
      <c r="L46" s="208">
        <f>ROUND(L36+L44,0)</f>
        <v>0</v>
      </c>
      <c r="M46" s="209">
        <f>ROUND(M36+M44,0)</f>
        <v>0</v>
      </c>
      <c r="N46" s="177"/>
    </row>
    <row r="47" spans="1:13" ht="109.5" customHeight="1" thickBot="1">
      <c r="A47" s="444" t="s">
        <v>105</v>
      </c>
      <c r="B47" s="445"/>
      <c r="C47" s="445"/>
      <c r="D47" s="445"/>
      <c r="E47" s="445"/>
      <c r="F47" s="445"/>
      <c r="G47" s="445"/>
      <c r="H47" s="445"/>
      <c r="I47" s="445"/>
      <c r="J47" s="445"/>
      <c r="K47" s="445"/>
      <c r="L47" s="445"/>
      <c r="M47" s="446"/>
    </row>
    <row r="48" spans="1:13" s="218" customFormat="1" ht="35.25" customHeight="1" thickBot="1">
      <c r="A48" s="407" t="s">
        <v>134</v>
      </c>
      <c r="B48" s="408"/>
      <c r="C48" s="421" t="str">
        <f>C3</f>
        <v> </v>
      </c>
      <c r="D48" s="422"/>
      <c r="E48" s="407" t="s">
        <v>93</v>
      </c>
      <c r="F48" s="408"/>
      <c r="G48" s="423" t="str">
        <f>G3</f>
        <v> </v>
      </c>
      <c r="H48" s="424"/>
      <c r="I48" s="221"/>
      <c r="J48" s="367" t="s">
        <v>57</v>
      </c>
      <c r="K48" s="447"/>
      <c r="L48" s="362" t="s">
        <v>145</v>
      </c>
      <c r="M48" s="393" t="s">
        <v>58</v>
      </c>
    </row>
    <row r="49" spans="1:13" ht="32.25" customHeight="1" thickBot="1">
      <c r="A49" s="206" t="s">
        <v>37</v>
      </c>
      <c r="B49" s="220"/>
      <c r="C49" s="419">
        <f>C4</f>
        <v>0</v>
      </c>
      <c r="D49" s="420"/>
      <c r="E49" s="407" t="s">
        <v>31</v>
      </c>
      <c r="F49" s="408"/>
      <c r="G49" s="421">
        <f>G4</f>
        <v>0</v>
      </c>
      <c r="H49" s="422"/>
      <c r="I49" s="229"/>
      <c r="J49" s="368"/>
      <c r="K49" s="448"/>
      <c r="L49" s="363"/>
      <c r="M49" s="394"/>
    </row>
    <row r="50" spans="1:13" ht="32.25" customHeight="1" thickBot="1">
      <c r="A50" s="474" t="s">
        <v>0</v>
      </c>
      <c r="B50" s="475"/>
      <c r="C50" s="419">
        <f>C5</f>
        <v>0</v>
      </c>
      <c r="D50" s="420"/>
      <c r="E50" s="407" t="s">
        <v>36</v>
      </c>
      <c r="F50" s="408"/>
      <c r="G50" s="442">
        <f>G5</f>
        <v>0</v>
      </c>
      <c r="H50" s="443"/>
      <c r="I50" s="230"/>
      <c r="J50" s="369"/>
      <c r="K50" s="448"/>
      <c r="L50" s="364"/>
      <c r="M50" s="395"/>
    </row>
    <row r="51" spans="1:14" s="2" customFormat="1" ht="12" customHeight="1">
      <c r="A51" s="396" t="s">
        <v>27</v>
      </c>
      <c r="B51" s="397"/>
      <c r="C51" s="397"/>
      <c r="D51" s="397"/>
      <c r="E51" s="397"/>
      <c r="F51" s="397"/>
      <c r="G51" s="397"/>
      <c r="H51" s="397"/>
      <c r="I51" s="397"/>
      <c r="J51" s="397"/>
      <c r="K51" s="448"/>
      <c r="L51" s="388"/>
      <c r="M51" s="389"/>
      <c r="N51" s="177"/>
    </row>
    <row r="52" spans="1:14" s="16" customFormat="1" ht="18" customHeight="1" thickBot="1">
      <c r="A52" s="402"/>
      <c r="B52" s="403"/>
      <c r="C52" s="403"/>
      <c r="D52" s="403"/>
      <c r="E52" s="403"/>
      <c r="F52" s="403"/>
      <c r="G52" s="403"/>
      <c r="H52" s="403"/>
      <c r="I52" s="403"/>
      <c r="J52" s="403"/>
      <c r="K52" s="448"/>
      <c r="L52" s="390"/>
      <c r="M52" s="391"/>
      <c r="N52" s="177"/>
    </row>
    <row r="53" spans="1:14" s="2" customFormat="1" ht="15">
      <c r="A53" s="18">
        <v>1</v>
      </c>
      <c r="B53" s="172" t="s">
        <v>160</v>
      </c>
      <c r="C53" s="173"/>
      <c r="D53" s="173"/>
      <c r="E53" s="173"/>
      <c r="F53" s="173"/>
      <c r="G53" s="173"/>
      <c r="H53" s="173"/>
      <c r="I53" s="174"/>
      <c r="J53" s="231">
        <v>0</v>
      </c>
      <c r="K53" s="448"/>
      <c r="L53" s="246">
        <v>0</v>
      </c>
      <c r="M53" s="178">
        <f>ROUND(J53-L53,0)</f>
        <v>0</v>
      </c>
      <c r="N53" s="177"/>
    </row>
    <row r="54" spans="1:14" s="2" customFormat="1" ht="15">
      <c r="A54" s="10">
        <v>2</v>
      </c>
      <c r="B54" s="466" t="s">
        <v>38</v>
      </c>
      <c r="C54" s="467"/>
      <c r="D54" s="467"/>
      <c r="E54" s="467"/>
      <c r="F54" s="467"/>
      <c r="G54" s="467"/>
      <c r="H54" s="467"/>
      <c r="I54" s="468"/>
      <c r="J54" s="232">
        <v>0</v>
      </c>
      <c r="K54" s="448"/>
      <c r="L54" s="247">
        <v>0</v>
      </c>
      <c r="M54" s="178">
        <f>ROUND(J54-L54,0)</f>
        <v>0</v>
      </c>
      <c r="N54" s="177"/>
    </row>
    <row r="55" spans="1:14" s="2" customFormat="1" ht="3" customHeight="1">
      <c r="A55" s="20"/>
      <c r="B55" s="21"/>
      <c r="C55" s="22"/>
      <c r="D55" s="21"/>
      <c r="E55" s="21"/>
      <c r="F55" s="23"/>
      <c r="G55" s="23"/>
      <c r="H55" s="23"/>
      <c r="I55" s="23"/>
      <c r="J55" s="23"/>
      <c r="K55" s="448"/>
      <c r="L55" s="365"/>
      <c r="M55" s="366"/>
      <c r="N55" s="177"/>
    </row>
    <row r="56" spans="1:14" s="2" customFormat="1" ht="18" customHeight="1" thickBot="1">
      <c r="A56" s="461" t="s">
        <v>46</v>
      </c>
      <c r="B56" s="462"/>
      <c r="C56" s="462"/>
      <c r="D56" s="462"/>
      <c r="E56" s="462"/>
      <c r="F56" s="462"/>
      <c r="G56" s="462"/>
      <c r="H56" s="462"/>
      <c r="I56" s="463"/>
      <c r="J56" s="233">
        <f>ROUND((SUM(J53:J54)),0)</f>
        <v>0</v>
      </c>
      <c r="K56" s="448"/>
      <c r="L56" s="248">
        <f>ROUND((SUM(L53:L54)),0)</f>
        <v>0</v>
      </c>
      <c r="M56" s="70">
        <f>ROUND((SUM(M53:M54)),0)</f>
        <v>0</v>
      </c>
      <c r="N56" s="177"/>
    </row>
    <row r="57" spans="1:14" s="2" customFormat="1" ht="12" customHeight="1">
      <c r="A57" s="396" t="s">
        <v>9</v>
      </c>
      <c r="B57" s="397"/>
      <c r="C57" s="397"/>
      <c r="D57" s="397"/>
      <c r="E57" s="397"/>
      <c r="F57" s="397"/>
      <c r="G57" s="397"/>
      <c r="H57" s="397"/>
      <c r="I57" s="397"/>
      <c r="J57" s="397"/>
      <c r="K57" s="448"/>
      <c r="L57" s="388"/>
      <c r="M57" s="389"/>
      <c r="N57" s="177"/>
    </row>
    <row r="58" spans="1:14" s="16" customFormat="1" ht="18" customHeight="1" thickBot="1">
      <c r="A58" s="402"/>
      <c r="B58" s="403"/>
      <c r="C58" s="403"/>
      <c r="D58" s="403"/>
      <c r="E58" s="403"/>
      <c r="F58" s="403"/>
      <c r="G58" s="403"/>
      <c r="H58" s="403"/>
      <c r="I58" s="403"/>
      <c r="J58" s="403"/>
      <c r="K58" s="448"/>
      <c r="L58" s="390"/>
      <c r="M58" s="391"/>
      <c r="N58" s="177"/>
    </row>
    <row r="59" spans="1:14" s="2" customFormat="1" ht="15">
      <c r="A59" s="18">
        <v>1</v>
      </c>
      <c r="B59" s="483" t="s">
        <v>10</v>
      </c>
      <c r="C59" s="484"/>
      <c r="D59" s="484"/>
      <c r="E59" s="484"/>
      <c r="F59" s="484"/>
      <c r="G59" s="484"/>
      <c r="H59" s="484"/>
      <c r="I59" s="485"/>
      <c r="J59" s="231">
        <v>0</v>
      </c>
      <c r="K59" s="448"/>
      <c r="L59" s="247">
        <v>0</v>
      </c>
      <c r="M59" s="178">
        <f>ROUND(J59-L59,0)</f>
        <v>0</v>
      </c>
      <c r="N59" s="177"/>
    </row>
    <row r="60" spans="1:14" s="2" customFormat="1" ht="15">
      <c r="A60" s="10">
        <v>2</v>
      </c>
      <c r="B60" s="455" t="s">
        <v>11</v>
      </c>
      <c r="C60" s="456"/>
      <c r="D60" s="456"/>
      <c r="E60" s="456"/>
      <c r="F60" s="456"/>
      <c r="G60" s="456"/>
      <c r="H60" s="456"/>
      <c r="I60" s="457"/>
      <c r="J60" s="232">
        <v>0</v>
      </c>
      <c r="K60" s="448"/>
      <c r="L60" s="247">
        <v>0</v>
      </c>
      <c r="M60" s="178">
        <f>ROUND(J60-L60,0)</f>
        <v>0</v>
      </c>
      <c r="N60" s="177"/>
    </row>
    <row r="61" spans="1:14" s="2" customFormat="1" ht="3" customHeight="1">
      <c r="A61" s="20"/>
      <c r="B61" s="21"/>
      <c r="C61" s="22"/>
      <c r="D61" s="21"/>
      <c r="E61" s="21"/>
      <c r="F61" s="23"/>
      <c r="G61" s="23"/>
      <c r="H61" s="23"/>
      <c r="I61" s="23"/>
      <c r="J61" s="23"/>
      <c r="K61" s="448"/>
      <c r="L61" s="365"/>
      <c r="M61" s="366" t="e">
        <f>ROUND(J61-(L61+#REF!),0)</f>
        <v>#REF!</v>
      </c>
      <c r="N61" s="177"/>
    </row>
    <row r="62" spans="1:14" s="2" customFormat="1" ht="18" customHeight="1" thickBot="1">
      <c r="A62" s="431" t="s">
        <v>47</v>
      </c>
      <c r="B62" s="432"/>
      <c r="C62" s="432"/>
      <c r="D62" s="432"/>
      <c r="E62" s="432"/>
      <c r="F62" s="432"/>
      <c r="G62" s="432"/>
      <c r="H62" s="432"/>
      <c r="I62" s="433"/>
      <c r="J62" s="233">
        <f>ROUND((SUM(J59:J60)),0)</f>
        <v>0</v>
      </c>
      <c r="K62" s="448"/>
      <c r="L62" s="248">
        <f>ROUND((SUM(L59:L60)),0)</f>
        <v>0</v>
      </c>
      <c r="M62" s="70">
        <f>ROUND((SUM(M59:M60)),0)</f>
        <v>0</v>
      </c>
      <c r="N62" s="177"/>
    </row>
    <row r="63" spans="1:14" s="2" customFormat="1" ht="12" customHeight="1">
      <c r="A63" s="396" t="s">
        <v>12</v>
      </c>
      <c r="B63" s="397"/>
      <c r="C63" s="397"/>
      <c r="D63" s="397"/>
      <c r="E63" s="397"/>
      <c r="F63" s="397"/>
      <c r="G63" s="397"/>
      <c r="H63" s="397"/>
      <c r="I63" s="397"/>
      <c r="J63" s="397"/>
      <c r="K63" s="448"/>
      <c r="L63" s="388"/>
      <c r="M63" s="389"/>
      <c r="N63" s="177"/>
    </row>
    <row r="64" spans="1:14" s="16" customFormat="1" ht="18" customHeight="1" thickBot="1">
      <c r="A64" s="402"/>
      <c r="B64" s="403"/>
      <c r="C64" s="403"/>
      <c r="D64" s="403"/>
      <c r="E64" s="403"/>
      <c r="F64" s="403"/>
      <c r="G64" s="403"/>
      <c r="H64" s="403"/>
      <c r="I64" s="403"/>
      <c r="J64" s="403"/>
      <c r="K64" s="448"/>
      <c r="L64" s="390"/>
      <c r="M64" s="391"/>
      <c r="N64" s="177"/>
    </row>
    <row r="65" spans="1:14" s="2" customFormat="1" ht="15">
      <c r="A65" s="19">
        <v>1</v>
      </c>
      <c r="B65" s="483" t="s">
        <v>13</v>
      </c>
      <c r="C65" s="484"/>
      <c r="D65" s="484"/>
      <c r="E65" s="484"/>
      <c r="F65" s="484"/>
      <c r="G65" s="484"/>
      <c r="H65" s="484"/>
      <c r="I65" s="485"/>
      <c r="J65" s="231">
        <v>0</v>
      </c>
      <c r="K65" s="448"/>
      <c r="L65" s="247">
        <v>0</v>
      </c>
      <c r="M65" s="178">
        <f>ROUND(J65-L65,0)</f>
        <v>0</v>
      </c>
      <c r="N65" s="177"/>
    </row>
    <row r="66" spans="1:14" s="2" customFormat="1" ht="15">
      <c r="A66" s="14">
        <v>2</v>
      </c>
      <c r="B66" s="455" t="s">
        <v>14</v>
      </c>
      <c r="C66" s="456"/>
      <c r="D66" s="456"/>
      <c r="E66" s="456"/>
      <c r="F66" s="456"/>
      <c r="G66" s="456"/>
      <c r="H66" s="456"/>
      <c r="I66" s="457"/>
      <c r="J66" s="232">
        <v>0</v>
      </c>
      <c r="K66" s="448"/>
      <c r="L66" s="247">
        <v>0</v>
      </c>
      <c r="M66" s="178">
        <f>ROUND(J66-L66,0)</f>
        <v>0</v>
      </c>
      <c r="N66" s="177"/>
    </row>
    <row r="67" spans="1:14" s="2" customFormat="1" ht="15">
      <c r="A67" s="14">
        <v>3</v>
      </c>
      <c r="B67" s="455" t="s">
        <v>15</v>
      </c>
      <c r="C67" s="456"/>
      <c r="D67" s="456"/>
      <c r="E67" s="456"/>
      <c r="F67" s="456"/>
      <c r="G67" s="456"/>
      <c r="H67" s="456"/>
      <c r="I67" s="457"/>
      <c r="J67" s="232">
        <v>0</v>
      </c>
      <c r="K67" s="448"/>
      <c r="L67" s="247">
        <v>0</v>
      </c>
      <c r="M67" s="178">
        <f>ROUND(J67-L67,0)</f>
        <v>0</v>
      </c>
      <c r="N67" s="177"/>
    </row>
    <row r="68" spans="1:14" s="2" customFormat="1" ht="15">
      <c r="A68" s="14">
        <v>4</v>
      </c>
      <c r="B68" s="455" t="s">
        <v>5</v>
      </c>
      <c r="C68" s="456"/>
      <c r="D68" s="456"/>
      <c r="E68" s="456"/>
      <c r="F68" s="456"/>
      <c r="G68" s="456"/>
      <c r="H68" s="456"/>
      <c r="I68" s="457"/>
      <c r="J68" s="232">
        <v>0</v>
      </c>
      <c r="K68" s="448"/>
      <c r="L68" s="247">
        <v>0</v>
      </c>
      <c r="M68" s="178">
        <f>ROUND(J68-L68,0)</f>
        <v>0</v>
      </c>
      <c r="N68" s="177"/>
    </row>
    <row r="69" spans="1:14" s="2" customFormat="1" ht="3" customHeight="1">
      <c r="A69" s="20"/>
      <c r="B69" s="21"/>
      <c r="C69" s="22"/>
      <c r="D69" s="21"/>
      <c r="E69" s="21"/>
      <c r="F69" s="23"/>
      <c r="G69" s="23"/>
      <c r="H69" s="23"/>
      <c r="I69" s="23"/>
      <c r="J69" s="23"/>
      <c r="K69" s="448"/>
      <c r="L69" s="365"/>
      <c r="M69" s="366"/>
      <c r="N69" s="177"/>
    </row>
    <row r="70" spans="1:14" s="2" customFormat="1" ht="18" customHeight="1" thickBot="1">
      <c r="A70" s="431" t="s">
        <v>48</v>
      </c>
      <c r="B70" s="432"/>
      <c r="C70" s="432"/>
      <c r="D70" s="432"/>
      <c r="E70" s="432"/>
      <c r="F70" s="432"/>
      <c r="G70" s="432"/>
      <c r="H70" s="432"/>
      <c r="I70" s="433"/>
      <c r="J70" s="233">
        <f>ROUND((SUM(J65:J68)),0)</f>
        <v>0</v>
      </c>
      <c r="K70" s="448"/>
      <c r="L70" s="248">
        <f>ROUND((SUM(L65:L68)),0)</f>
        <v>0</v>
      </c>
      <c r="M70" s="70">
        <f>ROUND((SUM(M65:M68)),0)</f>
        <v>0</v>
      </c>
      <c r="N70" s="177"/>
    </row>
    <row r="71" spans="1:14" s="2" customFormat="1" ht="12" customHeight="1">
      <c r="A71" s="396" t="s">
        <v>16</v>
      </c>
      <c r="B71" s="397"/>
      <c r="C71" s="397"/>
      <c r="D71" s="397"/>
      <c r="E71" s="397"/>
      <c r="F71" s="397"/>
      <c r="G71" s="397"/>
      <c r="H71" s="397"/>
      <c r="I71" s="397"/>
      <c r="J71" s="397"/>
      <c r="K71" s="448"/>
      <c r="L71" s="388"/>
      <c r="M71" s="389"/>
      <c r="N71" s="177"/>
    </row>
    <row r="72" spans="1:14" s="16" customFormat="1" ht="18" customHeight="1" thickBot="1">
      <c r="A72" s="399"/>
      <c r="B72" s="400"/>
      <c r="C72" s="400"/>
      <c r="D72" s="400"/>
      <c r="E72" s="400"/>
      <c r="F72" s="400"/>
      <c r="G72" s="400"/>
      <c r="H72" s="400"/>
      <c r="I72" s="400"/>
      <c r="J72" s="400"/>
      <c r="K72" s="448"/>
      <c r="L72" s="390"/>
      <c r="M72" s="391"/>
      <c r="N72" s="177"/>
    </row>
    <row r="73" spans="1:14" s="2" customFormat="1" ht="15">
      <c r="A73" s="39">
        <v>1</v>
      </c>
      <c r="B73" s="413" t="s">
        <v>17</v>
      </c>
      <c r="C73" s="414"/>
      <c r="D73" s="414"/>
      <c r="E73" s="414"/>
      <c r="F73" s="414"/>
      <c r="G73" s="414"/>
      <c r="H73" s="414"/>
      <c r="I73" s="415"/>
      <c r="J73" s="234">
        <v>0</v>
      </c>
      <c r="K73" s="448"/>
      <c r="L73" s="247">
        <v>0</v>
      </c>
      <c r="M73" s="178">
        <f aca="true" t="shared" si="8" ref="M73:M78">ROUND(J73-L73,0)</f>
        <v>0</v>
      </c>
      <c r="N73" s="177"/>
    </row>
    <row r="74" spans="1:14" s="2" customFormat="1" ht="15">
      <c r="A74" s="10">
        <v>2</v>
      </c>
      <c r="B74" s="480" t="s">
        <v>39</v>
      </c>
      <c r="C74" s="481"/>
      <c r="D74" s="481"/>
      <c r="E74" s="481"/>
      <c r="F74" s="481"/>
      <c r="G74" s="481"/>
      <c r="H74" s="481"/>
      <c r="I74" s="482"/>
      <c r="J74" s="235">
        <v>0</v>
      </c>
      <c r="K74" s="448"/>
      <c r="L74" s="247">
        <v>0</v>
      </c>
      <c r="M74" s="178">
        <f t="shared" si="8"/>
        <v>0</v>
      </c>
      <c r="N74" s="177"/>
    </row>
    <row r="75" spans="1:14" s="2" customFormat="1" ht="15">
      <c r="A75" s="10">
        <v>3</v>
      </c>
      <c r="B75" s="385" t="s">
        <v>18</v>
      </c>
      <c r="C75" s="386"/>
      <c r="D75" s="386"/>
      <c r="E75" s="386"/>
      <c r="F75" s="386"/>
      <c r="G75" s="386"/>
      <c r="H75" s="386"/>
      <c r="I75" s="387"/>
      <c r="J75" s="235">
        <v>0</v>
      </c>
      <c r="K75" s="448"/>
      <c r="L75" s="247">
        <v>0</v>
      </c>
      <c r="M75" s="178">
        <f t="shared" si="8"/>
        <v>0</v>
      </c>
      <c r="N75" s="177"/>
    </row>
    <row r="76" spans="1:14" s="2" customFormat="1" ht="15">
      <c r="A76" s="10">
        <v>4</v>
      </c>
      <c r="B76" s="385" t="s">
        <v>19</v>
      </c>
      <c r="C76" s="386"/>
      <c r="D76" s="386"/>
      <c r="E76" s="386"/>
      <c r="F76" s="386"/>
      <c r="G76" s="386"/>
      <c r="H76" s="386"/>
      <c r="I76" s="387"/>
      <c r="J76" s="236">
        <v>0</v>
      </c>
      <c r="K76" s="448"/>
      <c r="L76" s="247">
        <v>0</v>
      </c>
      <c r="M76" s="178">
        <f t="shared" si="8"/>
        <v>0</v>
      </c>
      <c r="N76" s="177"/>
    </row>
    <row r="77" spans="1:14" s="2" customFormat="1" ht="15">
      <c r="A77" s="10">
        <v>5</v>
      </c>
      <c r="B77" s="135" t="s">
        <v>148</v>
      </c>
      <c r="C77" s="136"/>
      <c r="D77" s="136"/>
      <c r="E77" s="136"/>
      <c r="F77" s="136"/>
      <c r="G77" s="219"/>
      <c r="H77" s="136"/>
      <c r="I77" s="137"/>
      <c r="J77" s="236">
        <v>0</v>
      </c>
      <c r="K77" s="448"/>
      <c r="L77" s="247">
        <v>0</v>
      </c>
      <c r="M77" s="178">
        <f t="shared" si="8"/>
        <v>0</v>
      </c>
      <c r="N77" s="177"/>
    </row>
    <row r="78" spans="1:14" s="2" customFormat="1" ht="15">
      <c r="A78" s="10">
        <v>6</v>
      </c>
      <c r="B78" s="466" t="s">
        <v>5</v>
      </c>
      <c r="C78" s="467"/>
      <c r="D78" s="467"/>
      <c r="E78" s="467"/>
      <c r="F78" s="467"/>
      <c r="G78" s="467"/>
      <c r="H78" s="467"/>
      <c r="I78" s="468"/>
      <c r="J78" s="235">
        <v>0</v>
      </c>
      <c r="K78" s="448"/>
      <c r="L78" s="247">
        <v>0</v>
      </c>
      <c r="M78" s="178">
        <f t="shared" si="8"/>
        <v>0</v>
      </c>
      <c r="N78" s="177"/>
    </row>
    <row r="79" spans="1:14" s="2" customFormat="1" ht="3" customHeight="1">
      <c r="A79" s="12"/>
      <c r="B79" s="9"/>
      <c r="C79" s="26"/>
      <c r="D79" s="26"/>
      <c r="E79" s="26"/>
      <c r="F79" s="26"/>
      <c r="G79" s="26"/>
      <c r="H79" s="26"/>
      <c r="I79" s="26"/>
      <c r="J79" s="237"/>
      <c r="K79" s="448"/>
      <c r="L79" s="464"/>
      <c r="M79" s="465"/>
      <c r="N79" s="177"/>
    </row>
    <row r="80" spans="1:14" s="2" customFormat="1" ht="15">
      <c r="A80" s="458">
        <v>7</v>
      </c>
      <c r="B80" s="434" t="s">
        <v>84</v>
      </c>
      <c r="C80" s="435"/>
      <c r="D80" s="455" t="s">
        <v>69</v>
      </c>
      <c r="E80" s="456"/>
      <c r="F80" s="456"/>
      <c r="G80" s="456"/>
      <c r="H80" s="456"/>
      <c r="I80" s="457"/>
      <c r="J80" s="238">
        <v>0</v>
      </c>
      <c r="K80" s="448"/>
      <c r="L80" s="180">
        <v>0</v>
      </c>
      <c r="M80" s="178">
        <f>ROUND(J80-L80,0)</f>
        <v>0</v>
      </c>
      <c r="N80" s="177"/>
    </row>
    <row r="81" spans="1:14" s="2" customFormat="1" ht="15">
      <c r="A81" s="459"/>
      <c r="B81" s="436"/>
      <c r="C81" s="437"/>
      <c r="D81" s="385" t="s">
        <v>70</v>
      </c>
      <c r="E81" s="386"/>
      <c r="F81" s="469"/>
      <c r="G81" s="469"/>
      <c r="H81" s="469"/>
      <c r="I81" s="470"/>
      <c r="J81" s="235">
        <v>0</v>
      </c>
      <c r="K81" s="448"/>
      <c r="L81" s="181">
        <v>0</v>
      </c>
      <c r="M81" s="178">
        <f>ROUND(J81-L81,0)</f>
        <v>0</v>
      </c>
      <c r="N81" s="177"/>
    </row>
    <row r="82" spans="1:14" s="2" customFormat="1" ht="15">
      <c r="A82" s="459"/>
      <c r="B82" s="436"/>
      <c r="C82" s="437"/>
      <c r="D82" s="385" t="s">
        <v>71</v>
      </c>
      <c r="E82" s="386"/>
      <c r="F82" s="440"/>
      <c r="G82" s="440"/>
      <c r="H82" s="440"/>
      <c r="I82" s="441"/>
      <c r="J82" s="239">
        <f>ROUND((SUM(J80:J81)),0)</f>
        <v>0</v>
      </c>
      <c r="K82" s="448"/>
      <c r="L82" s="181">
        <v>0</v>
      </c>
      <c r="M82" s="178">
        <f>ROUND(J82-L82,0)</f>
        <v>0</v>
      </c>
      <c r="N82" s="177"/>
    </row>
    <row r="83" spans="1:14" s="2" customFormat="1" ht="15">
      <c r="A83" s="459"/>
      <c r="B83" s="436"/>
      <c r="C83" s="437"/>
      <c r="D83" s="385" t="s">
        <v>72</v>
      </c>
      <c r="E83" s="386"/>
      <c r="F83" s="440"/>
      <c r="G83" s="440"/>
      <c r="H83" s="440"/>
      <c r="I83" s="441"/>
      <c r="J83" s="239">
        <f>ROUND(J82-J84,0)</f>
        <v>0</v>
      </c>
      <c r="K83" s="448"/>
      <c r="L83" s="181">
        <v>0</v>
      </c>
      <c r="M83" s="178">
        <f>ROUND(J83-L83,0)</f>
        <v>0</v>
      </c>
      <c r="N83" s="177"/>
    </row>
    <row r="84" spans="1:14" s="2" customFormat="1" ht="15">
      <c r="A84" s="460"/>
      <c r="B84" s="438"/>
      <c r="C84" s="439"/>
      <c r="D84" s="385" t="s">
        <v>73</v>
      </c>
      <c r="E84" s="386"/>
      <c r="F84" s="440"/>
      <c r="G84" s="440"/>
      <c r="H84" s="440"/>
      <c r="I84" s="441"/>
      <c r="J84" s="239">
        <f>IF(J82&gt;25000,25000,ROUND(J82,0))</f>
        <v>0</v>
      </c>
      <c r="K84" s="448"/>
      <c r="L84" s="181">
        <v>0</v>
      </c>
      <c r="M84" s="178">
        <f>ROUND(J84-L84,0)</f>
        <v>0</v>
      </c>
      <c r="N84" s="177"/>
    </row>
    <row r="85" spans="1:14" s="2" customFormat="1" ht="3" customHeight="1">
      <c r="A85" s="12"/>
      <c r="B85" s="9"/>
      <c r="C85" s="26"/>
      <c r="D85" s="214"/>
      <c r="E85" s="214"/>
      <c r="F85" s="214"/>
      <c r="G85" s="214"/>
      <c r="H85" s="214"/>
      <c r="I85" s="214"/>
      <c r="J85" s="237"/>
      <c r="K85" s="448"/>
      <c r="L85" s="464"/>
      <c r="M85" s="465"/>
      <c r="N85" s="177"/>
    </row>
    <row r="86" spans="1:14" s="2" customFormat="1" ht="15">
      <c r="A86" s="458">
        <v>8</v>
      </c>
      <c r="B86" s="434" t="s">
        <v>85</v>
      </c>
      <c r="C86" s="435"/>
      <c r="D86" s="455" t="s">
        <v>74</v>
      </c>
      <c r="E86" s="456"/>
      <c r="F86" s="456"/>
      <c r="G86" s="456"/>
      <c r="H86" s="456"/>
      <c r="I86" s="457"/>
      <c r="J86" s="238">
        <v>0</v>
      </c>
      <c r="K86" s="448"/>
      <c r="L86" s="180">
        <v>0</v>
      </c>
      <c r="M86" s="178">
        <f>ROUND(J86-L86,0)</f>
        <v>0</v>
      </c>
      <c r="N86" s="177"/>
    </row>
    <row r="87" spans="1:14" s="2" customFormat="1" ht="15">
      <c r="A87" s="459"/>
      <c r="B87" s="436"/>
      <c r="C87" s="437"/>
      <c r="D87" s="385" t="s">
        <v>75</v>
      </c>
      <c r="E87" s="386"/>
      <c r="F87" s="469"/>
      <c r="G87" s="469"/>
      <c r="H87" s="469"/>
      <c r="I87" s="470"/>
      <c r="J87" s="235">
        <v>0</v>
      </c>
      <c r="K87" s="448"/>
      <c r="L87" s="181">
        <v>0</v>
      </c>
      <c r="M87" s="178">
        <f>ROUND(J87-L87,0)</f>
        <v>0</v>
      </c>
      <c r="N87" s="177"/>
    </row>
    <row r="88" spans="1:14" s="2" customFormat="1" ht="15">
      <c r="A88" s="459"/>
      <c r="B88" s="436"/>
      <c r="C88" s="437"/>
      <c r="D88" s="385" t="s">
        <v>76</v>
      </c>
      <c r="E88" s="386"/>
      <c r="F88" s="440"/>
      <c r="G88" s="440"/>
      <c r="H88" s="440"/>
      <c r="I88" s="441"/>
      <c r="J88" s="239">
        <f>ROUND((SUM(J86:J87)),0)</f>
        <v>0</v>
      </c>
      <c r="K88" s="448"/>
      <c r="L88" s="181">
        <v>0</v>
      </c>
      <c r="M88" s="178">
        <f>ROUND(J88-L88,0)</f>
        <v>0</v>
      </c>
      <c r="N88" s="177"/>
    </row>
    <row r="89" spans="1:14" s="2" customFormat="1" ht="15">
      <c r="A89" s="459"/>
      <c r="B89" s="436"/>
      <c r="C89" s="437"/>
      <c r="D89" s="385" t="s">
        <v>77</v>
      </c>
      <c r="E89" s="386"/>
      <c r="F89" s="440"/>
      <c r="G89" s="440"/>
      <c r="H89" s="440"/>
      <c r="I89" s="441"/>
      <c r="J89" s="239">
        <f>ROUND(J88-J90,0)</f>
        <v>0</v>
      </c>
      <c r="K89" s="448"/>
      <c r="L89" s="181">
        <v>0</v>
      </c>
      <c r="M89" s="178">
        <f>ROUND(J89-L89,0)</f>
        <v>0</v>
      </c>
      <c r="N89" s="177"/>
    </row>
    <row r="90" spans="1:14" s="2" customFormat="1" ht="15">
      <c r="A90" s="460"/>
      <c r="B90" s="438"/>
      <c r="C90" s="439"/>
      <c r="D90" s="385" t="s">
        <v>78</v>
      </c>
      <c r="E90" s="386"/>
      <c r="F90" s="440"/>
      <c r="G90" s="440"/>
      <c r="H90" s="440"/>
      <c r="I90" s="441"/>
      <c r="J90" s="239">
        <f>IF(J88&gt;25000,25000,ROUND(J88,0))</f>
        <v>0</v>
      </c>
      <c r="K90" s="448"/>
      <c r="L90" s="181">
        <v>0</v>
      </c>
      <c r="M90" s="178">
        <f>ROUND(J90-L90,0)</f>
        <v>0</v>
      </c>
      <c r="N90" s="177"/>
    </row>
    <row r="91" spans="1:14" s="2" customFormat="1" ht="3" customHeight="1">
      <c r="A91" s="12"/>
      <c r="B91" s="9"/>
      <c r="C91" s="26"/>
      <c r="D91" s="214"/>
      <c r="E91" s="214"/>
      <c r="F91" s="214"/>
      <c r="G91" s="214"/>
      <c r="H91" s="214"/>
      <c r="I91" s="214"/>
      <c r="J91" s="237"/>
      <c r="K91" s="448"/>
      <c r="L91" s="464"/>
      <c r="M91" s="465"/>
      <c r="N91" s="177"/>
    </row>
    <row r="92" spans="1:14" s="2" customFormat="1" ht="15">
      <c r="A92" s="458">
        <v>9</v>
      </c>
      <c r="B92" s="434" t="s">
        <v>86</v>
      </c>
      <c r="C92" s="435"/>
      <c r="D92" s="455" t="s">
        <v>79</v>
      </c>
      <c r="E92" s="456"/>
      <c r="F92" s="456"/>
      <c r="G92" s="456"/>
      <c r="H92" s="456"/>
      <c r="I92" s="457"/>
      <c r="J92" s="238">
        <v>0</v>
      </c>
      <c r="K92" s="448"/>
      <c r="L92" s="180">
        <v>0</v>
      </c>
      <c r="M92" s="178">
        <f>ROUND(J92-L92,0)</f>
        <v>0</v>
      </c>
      <c r="N92" s="177"/>
    </row>
    <row r="93" spans="1:14" s="2" customFormat="1" ht="15">
      <c r="A93" s="459"/>
      <c r="B93" s="436"/>
      <c r="C93" s="437"/>
      <c r="D93" s="385" t="s">
        <v>80</v>
      </c>
      <c r="E93" s="386"/>
      <c r="F93" s="469"/>
      <c r="G93" s="469"/>
      <c r="H93" s="469"/>
      <c r="I93" s="470"/>
      <c r="J93" s="235">
        <v>0</v>
      </c>
      <c r="K93" s="448"/>
      <c r="L93" s="181">
        <v>0</v>
      </c>
      <c r="M93" s="178">
        <f>ROUND(J93-L93,0)</f>
        <v>0</v>
      </c>
      <c r="N93" s="177"/>
    </row>
    <row r="94" spans="1:14" s="2" customFormat="1" ht="15">
      <c r="A94" s="459"/>
      <c r="B94" s="436"/>
      <c r="C94" s="437"/>
      <c r="D94" s="385" t="s">
        <v>81</v>
      </c>
      <c r="E94" s="386"/>
      <c r="F94" s="440"/>
      <c r="G94" s="440"/>
      <c r="H94" s="440"/>
      <c r="I94" s="441"/>
      <c r="J94" s="239">
        <f>ROUND((SUM(J92:J93)),0)</f>
        <v>0</v>
      </c>
      <c r="K94" s="448"/>
      <c r="L94" s="181">
        <v>0</v>
      </c>
      <c r="M94" s="178">
        <f>ROUND(J94-L94,0)</f>
        <v>0</v>
      </c>
      <c r="N94" s="177"/>
    </row>
    <row r="95" spans="1:14" s="2" customFormat="1" ht="15">
      <c r="A95" s="459"/>
      <c r="B95" s="436"/>
      <c r="C95" s="437"/>
      <c r="D95" s="385" t="s">
        <v>82</v>
      </c>
      <c r="E95" s="386"/>
      <c r="F95" s="440"/>
      <c r="G95" s="440"/>
      <c r="H95" s="440"/>
      <c r="I95" s="441"/>
      <c r="J95" s="239">
        <f>ROUND(J94-J96,0)</f>
        <v>0</v>
      </c>
      <c r="K95" s="448"/>
      <c r="L95" s="181">
        <v>0</v>
      </c>
      <c r="M95" s="178">
        <f>ROUND(J95-L95,0)</f>
        <v>0</v>
      </c>
      <c r="N95" s="177"/>
    </row>
    <row r="96" spans="1:14" s="2" customFormat="1" ht="15">
      <c r="A96" s="460"/>
      <c r="B96" s="438"/>
      <c r="C96" s="439"/>
      <c r="D96" s="385" t="s">
        <v>83</v>
      </c>
      <c r="E96" s="386"/>
      <c r="F96" s="440"/>
      <c r="G96" s="440"/>
      <c r="H96" s="440"/>
      <c r="I96" s="441"/>
      <c r="J96" s="239">
        <f>IF(J94&gt;25000,25000,ROUND(J94,0))</f>
        <v>0</v>
      </c>
      <c r="K96" s="448"/>
      <c r="L96" s="181">
        <v>0</v>
      </c>
      <c r="M96" s="178">
        <f>ROUND(J96-L96,0)</f>
        <v>0</v>
      </c>
      <c r="N96" s="177"/>
    </row>
    <row r="97" spans="1:14" s="2" customFormat="1" ht="3" customHeight="1">
      <c r="A97" s="12"/>
      <c r="B97" s="9"/>
      <c r="C97" s="26"/>
      <c r="D97" s="26"/>
      <c r="E97" s="26"/>
      <c r="F97" s="26"/>
      <c r="G97" s="26"/>
      <c r="H97" s="26"/>
      <c r="I97" s="26"/>
      <c r="J97" s="237"/>
      <c r="K97" s="448"/>
      <c r="L97" s="464"/>
      <c r="M97" s="465"/>
      <c r="N97" s="177"/>
    </row>
    <row r="98" spans="1:14" s="2" customFormat="1" ht="15">
      <c r="A98" s="458">
        <v>10</v>
      </c>
      <c r="B98" s="434" t="s">
        <v>139</v>
      </c>
      <c r="C98" s="435"/>
      <c r="D98" s="455" t="s">
        <v>140</v>
      </c>
      <c r="E98" s="456"/>
      <c r="F98" s="456"/>
      <c r="G98" s="456"/>
      <c r="H98" s="456"/>
      <c r="I98" s="457"/>
      <c r="J98" s="238">
        <v>0</v>
      </c>
      <c r="K98" s="448"/>
      <c r="L98" s="180">
        <v>0</v>
      </c>
      <c r="M98" s="178">
        <f>ROUND(J98-L98,0)</f>
        <v>0</v>
      </c>
      <c r="N98" s="177"/>
    </row>
    <row r="99" spans="1:14" s="2" customFormat="1" ht="15">
      <c r="A99" s="459"/>
      <c r="B99" s="436"/>
      <c r="C99" s="437"/>
      <c r="D99" s="385" t="s">
        <v>141</v>
      </c>
      <c r="E99" s="386"/>
      <c r="F99" s="469"/>
      <c r="G99" s="469"/>
      <c r="H99" s="469"/>
      <c r="I99" s="470"/>
      <c r="J99" s="235">
        <v>0</v>
      </c>
      <c r="K99" s="448"/>
      <c r="L99" s="181">
        <v>0</v>
      </c>
      <c r="M99" s="178">
        <f>ROUND(J99-L99,0)</f>
        <v>0</v>
      </c>
      <c r="N99" s="177"/>
    </row>
    <row r="100" spans="1:14" s="2" customFormat="1" ht="15">
      <c r="A100" s="459"/>
      <c r="B100" s="436"/>
      <c r="C100" s="437"/>
      <c r="D100" s="385" t="s">
        <v>142</v>
      </c>
      <c r="E100" s="386"/>
      <c r="F100" s="440"/>
      <c r="G100" s="440"/>
      <c r="H100" s="440"/>
      <c r="I100" s="441"/>
      <c r="J100" s="239">
        <f>ROUND((SUM(J98:J99)),0)</f>
        <v>0</v>
      </c>
      <c r="K100" s="448"/>
      <c r="L100" s="181">
        <v>0</v>
      </c>
      <c r="M100" s="178">
        <f>ROUND(J100-L100,0)</f>
        <v>0</v>
      </c>
      <c r="N100" s="177"/>
    </row>
    <row r="101" spans="1:14" s="2" customFormat="1" ht="15">
      <c r="A101" s="459"/>
      <c r="B101" s="436"/>
      <c r="C101" s="437"/>
      <c r="D101" s="385" t="s">
        <v>143</v>
      </c>
      <c r="E101" s="386"/>
      <c r="F101" s="440"/>
      <c r="G101" s="440"/>
      <c r="H101" s="440"/>
      <c r="I101" s="441"/>
      <c r="J101" s="239">
        <f>ROUND(J100-J102,0)</f>
        <v>0</v>
      </c>
      <c r="K101" s="448"/>
      <c r="L101" s="181">
        <v>0</v>
      </c>
      <c r="M101" s="178">
        <f>ROUND(J101-L101,0)</f>
        <v>0</v>
      </c>
      <c r="N101" s="177"/>
    </row>
    <row r="102" spans="1:14" s="2" customFormat="1" ht="15">
      <c r="A102" s="460"/>
      <c r="B102" s="438"/>
      <c r="C102" s="439"/>
      <c r="D102" s="385" t="s">
        <v>144</v>
      </c>
      <c r="E102" s="386"/>
      <c r="F102" s="440"/>
      <c r="G102" s="440"/>
      <c r="H102" s="440"/>
      <c r="I102" s="441"/>
      <c r="J102" s="239">
        <f>IF(J100&gt;25000,25000,ROUND(J100,0))</f>
        <v>0</v>
      </c>
      <c r="K102" s="448"/>
      <c r="L102" s="181">
        <v>0</v>
      </c>
      <c r="M102" s="178">
        <f>ROUND(J102-L102,0)</f>
        <v>0</v>
      </c>
      <c r="N102" s="177"/>
    </row>
    <row r="103" spans="1:14" s="2" customFormat="1" ht="3" customHeight="1">
      <c r="A103" s="12"/>
      <c r="B103" s="9"/>
      <c r="C103" s="26"/>
      <c r="D103" s="26"/>
      <c r="E103" s="26"/>
      <c r="F103" s="26"/>
      <c r="G103" s="26"/>
      <c r="H103" s="26"/>
      <c r="I103" s="26"/>
      <c r="J103" s="237"/>
      <c r="K103" s="448"/>
      <c r="L103" s="365"/>
      <c r="M103" s="366"/>
      <c r="N103" s="177"/>
    </row>
    <row r="104" spans="1:14" s="2" customFormat="1" ht="18" customHeight="1" thickBot="1">
      <c r="A104" s="461" t="s">
        <v>49</v>
      </c>
      <c r="B104" s="462"/>
      <c r="C104" s="462"/>
      <c r="D104" s="462"/>
      <c r="E104" s="462"/>
      <c r="F104" s="462"/>
      <c r="G104" s="462"/>
      <c r="H104" s="462"/>
      <c r="I104" s="463"/>
      <c r="J104" s="240">
        <f>ROUND((SUM(J73:J78,J82,J88,J94,J100)),0)</f>
        <v>0</v>
      </c>
      <c r="K104" s="448"/>
      <c r="L104" s="249">
        <f>ROUND((SUM(L73:L78,L82,L88,L94,L100)),0)</f>
        <v>0</v>
      </c>
      <c r="M104" s="163">
        <f>ROUND((SUM(M73:M78,M82,M88,M94,M100)),0)</f>
        <v>0</v>
      </c>
      <c r="N104" s="177"/>
    </row>
    <row r="105" spans="1:14" s="2" customFormat="1" ht="12" customHeight="1">
      <c r="A105" s="396" t="s">
        <v>43</v>
      </c>
      <c r="B105" s="397"/>
      <c r="C105" s="397"/>
      <c r="D105" s="397"/>
      <c r="E105" s="397"/>
      <c r="F105" s="397"/>
      <c r="G105" s="397"/>
      <c r="H105" s="397"/>
      <c r="I105" s="397"/>
      <c r="J105" s="397"/>
      <c r="K105" s="448"/>
      <c r="L105" s="388"/>
      <c r="M105" s="389"/>
      <c r="N105" s="177"/>
    </row>
    <row r="106" spans="1:14" s="16" customFormat="1" ht="18" customHeight="1" thickBot="1">
      <c r="A106" s="402"/>
      <c r="B106" s="403"/>
      <c r="C106" s="403"/>
      <c r="D106" s="403"/>
      <c r="E106" s="403"/>
      <c r="F106" s="403"/>
      <c r="G106" s="403"/>
      <c r="H106" s="403"/>
      <c r="I106" s="403"/>
      <c r="J106" s="403"/>
      <c r="K106" s="448"/>
      <c r="L106" s="390"/>
      <c r="M106" s="391"/>
      <c r="N106" s="177"/>
    </row>
    <row r="107" spans="1:14" s="2" customFormat="1" ht="18" customHeight="1" thickBot="1">
      <c r="A107" s="425" t="s">
        <v>50</v>
      </c>
      <c r="B107" s="426"/>
      <c r="C107" s="426"/>
      <c r="D107" s="426"/>
      <c r="E107" s="426"/>
      <c r="F107" s="426"/>
      <c r="G107" s="426"/>
      <c r="H107" s="426"/>
      <c r="I107" s="427"/>
      <c r="J107" s="241">
        <f>ROUND((SUM(J104,J70,J62,J56,J46)),0)</f>
        <v>0</v>
      </c>
      <c r="K107" s="448"/>
      <c r="L107" s="250">
        <f>ROUND((SUM(L104,L70,L62,L56,L46)),0)</f>
        <v>0</v>
      </c>
      <c r="M107" s="79">
        <f>ROUND((SUM(M104,M70,M62,M56,M46)),0)</f>
        <v>0</v>
      </c>
      <c r="N107" s="177"/>
    </row>
    <row r="108" spans="1:14" s="2" customFormat="1" ht="12" customHeight="1">
      <c r="A108" s="396" t="s">
        <v>32</v>
      </c>
      <c r="B108" s="397"/>
      <c r="C108" s="397"/>
      <c r="D108" s="397"/>
      <c r="E108" s="397"/>
      <c r="F108" s="397"/>
      <c r="G108" s="397"/>
      <c r="H108" s="397"/>
      <c r="I108" s="397"/>
      <c r="J108" s="397"/>
      <c r="K108" s="448"/>
      <c r="L108" s="388"/>
      <c r="M108" s="389"/>
      <c r="N108" s="177"/>
    </row>
    <row r="109" spans="1:14" s="16" customFormat="1" ht="18" customHeight="1" thickBot="1">
      <c r="A109" s="399"/>
      <c r="B109" s="400"/>
      <c r="C109" s="400"/>
      <c r="D109" s="400"/>
      <c r="E109" s="400"/>
      <c r="F109" s="400"/>
      <c r="G109" s="400"/>
      <c r="H109" s="400"/>
      <c r="I109" s="400"/>
      <c r="J109" s="400"/>
      <c r="K109" s="448"/>
      <c r="L109" s="390"/>
      <c r="M109" s="391"/>
      <c r="N109" s="177"/>
    </row>
    <row r="110" spans="1:14" s="2" customFormat="1" ht="14.25" customHeight="1">
      <c r="A110" s="39">
        <v>1</v>
      </c>
      <c r="B110" s="413" t="s">
        <v>33</v>
      </c>
      <c r="C110" s="414"/>
      <c r="D110" s="414"/>
      <c r="E110" s="414"/>
      <c r="F110" s="414"/>
      <c r="G110" s="414"/>
      <c r="H110" s="414"/>
      <c r="I110" s="415"/>
      <c r="J110" s="242">
        <f>ROUND((J107-(J83+J89+J95+J101+J77+J70+J56)),0)</f>
        <v>0</v>
      </c>
      <c r="K110" s="448"/>
      <c r="L110" s="251">
        <f>ROUND((L107-(L83+L89+L95+L101+L77+L70+L56)),0)</f>
        <v>0</v>
      </c>
      <c r="M110" s="179">
        <f>ROUND((M107-(M83+M89+M95+M101+M77+M70+M56)),0)</f>
        <v>0</v>
      </c>
      <c r="N110" s="177"/>
    </row>
    <row r="111" spans="1:14" s="2" customFormat="1" ht="14.25" customHeight="1">
      <c r="A111" s="10">
        <v>2</v>
      </c>
      <c r="B111" s="385" t="s">
        <v>40</v>
      </c>
      <c r="C111" s="386"/>
      <c r="D111" s="386"/>
      <c r="E111" s="386"/>
      <c r="F111" s="386"/>
      <c r="G111" s="386"/>
      <c r="H111" s="386"/>
      <c r="I111" s="387"/>
      <c r="J111" s="243"/>
      <c r="K111" s="448"/>
      <c r="L111" s="306"/>
      <c r="M111" s="307"/>
      <c r="N111" s="177"/>
    </row>
    <row r="112" spans="1:14" s="2" customFormat="1" ht="3" customHeight="1">
      <c r="A112" s="11"/>
      <c r="B112" s="29"/>
      <c r="C112" s="30"/>
      <c r="D112" s="29"/>
      <c r="E112" s="29"/>
      <c r="F112" s="26"/>
      <c r="G112" s="26"/>
      <c r="H112" s="26"/>
      <c r="I112" s="26"/>
      <c r="J112" s="23"/>
      <c r="K112" s="448"/>
      <c r="L112" s="464"/>
      <c r="M112" s="465"/>
      <c r="N112" s="177"/>
    </row>
    <row r="113" spans="1:14" s="2" customFormat="1" ht="18" customHeight="1" thickBot="1">
      <c r="A113" s="428" t="s">
        <v>35</v>
      </c>
      <c r="B113" s="429"/>
      <c r="C113" s="429"/>
      <c r="D113" s="429"/>
      <c r="E113" s="429"/>
      <c r="F113" s="429"/>
      <c r="G113" s="429"/>
      <c r="H113" s="429"/>
      <c r="I113" s="430"/>
      <c r="J113" s="78">
        <f>IF(OR(J111=0.1,J111=0.15),(ROUND(J111*J107,0)),(ROUND(J111*J110,0)))</f>
        <v>0</v>
      </c>
      <c r="K113" s="448"/>
      <c r="L113" s="280">
        <f>IF(OR(J111=0.1,J111=0.15),(ROUND(L111*L107,0)),(ROUND(L111*L110,0)))</f>
        <v>0</v>
      </c>
      <c r="M113" s="279">
        <f>IF(OR(J111=0.1,J111=0.15),(ROUND(M111*M107,0)),(ROUND(M111*M110,0)))</f>
        <v>0</v>
      </c>
      <c r="N113" s="177"/>
    </row>
    <row r="114" spans="1:14" s="2" customFormat="1" ht="12" customHeight="1">
      <c r="A114" s="396" t="s">
        <v>41</v>
      </c>
      <c r="B114" s="397"/>
      <c r="C114" s="397"/>
      <c r="D114" s="397"/>
      <c r="E114" s="397"/>
      <c r="F114" s="397"/>
      <c r="G114" s="397"/>
      <c r="H114" s="397"/>
      <c r="I114" s="397"/>
      <c r="J114" s="397"/>
      <c r="K114" s="448"/>
      <c r="L114" s="388"/>
      <c r="M114" s="389"/>
      <c r="N114" s="177"/>
    </row>
    <row r="115" spans="1:14" s="16" customFormat="1" ht="18" customHeight="1" thickBot="1">
      <c r="A115" s="402"/>
      <c r="B115" s="403"/>
      <c r="C115" s="403"/>
      <c r="D115" s="403"/>
      <c r="E115" s="403"/>
      <c r="F115" s="403"/>
      <c r="G115" s="403"/>
      <c r="H115" s="403"/>
      <c r="I115" s="403"/>
      <c r="J115" s="403"/>
      <c r="K115" s="448"/>
      <c r="L115" s="390"/>
      <c r="M115" s="391"/>
      <c r="N115" s="177"/>
    </row>
    <row r="116" spans="1:14" s="2" customFormat="1" ht="18" customHeight="1" thickBot="1">
      <c r="A116" s="425" t="s">
        <v>34</v>
      </c>
      <c r="B116" s="426"/>
      <c r="C116" s="426"/>
      <c r="D116" s="426"/>
      <c r="E116" s="426"/>
      <c r="F116" s="426"/>
      <c r="G116" s="426"/>
      <c r="H116" s="426"/>
      <c r="I116" s="427"/>
      <c r="J116" s="241">
        <f>ROUND(J113+J107,0)</f>
        <v>0</v>
      </c>
      <c r="K116" s="448"/>
      <c r="L116" s="250">
        <f>ROUND(L113+L107,0)</f>
        <v>0</v>
      </c>
      <c r="M116" s="79">
        <f>ROUND(M113+M107,0)</f>
        <v>0</v>
      </c>
      <c r="N116" s="177"/>
    </row>
    <row r="117" spans="1:14" s="2" customFormat="1" ht="12" customHeight="1">
      <c r="A117" s="396" t="s">
        <v>42</v>
      </c>
      <c r="B117" s="397"/>
      <c r="C117" s="397"/>
      <c r="D117" s="397"/>
      <c r="E117" s="397"/>
      <c r="F117" s="397"/>
      <c r="G117" s="397"/>
      <c r="H117" s="397"/>
      <c r="I117" s="397"/>
      <c r="J117" s="397"/>
      <c r="K117" s="448"/>
      <c r="L117" s="388"/>
      <c r="M117" s="389"/>
      <c r="N117" s="177"/>
    </row>
    <row r="118" spans="1:14" s="16" customFormat="1" ht="18" customHeight="1" thickBot="1">
      <c r="A118" s="399"/>
      <c r="B118" s="400"/>
      <c r="C118" s="400"/>
      <c r="D118" s="400"/>
      <c r="E118" s="400"/>
      <c r="F118" s="400"/>
      <c r="G118" s="400"/>
      <c r="H118" s="400"/>
      <c r="I118" s="400"/>
      <c r="J118" s="400"/>
      <c r="K118" s="448"/>
      <c r="L118" s="450"/>
      <c r="M118" s="451"/>
      <c r="N118" s="177"/>
    </row>
    <row r="119" spans="1:14" s="3" customFormat="1" ht="18" customHeight="1" thickBot="1">
      <c r="A119" s="452" t="s">
        <v>24</v>
      </c>
      <c r="B119" s="453"/>
      <c r="C119" s="453"/>
      <c r="D119" s="453"/>
      <c r="E119" s="453"/>
      <c r="F119" s="453"/>
      <c r="G119" s="453"/>
      <c r="H119" s="453"/>
      <c r="I119" s="454"/>
      <c r="J119" s="244">
        <v>0</v>
      </c>
      <c r="K119" s="448"/>
      <c r="L119" s="252"/>
      <c r="M119" s="133">
        <f>ROUND(J119,0)</f>
        <v>0</v>
      </c>
      <c r="N119" s="177"/>
    </row>
    <row r="120" spans="1:14" s="2" customFormat="1" ht="12" customHeight="1">
      <c r="A120" s="396" t="s">
        <v>25</v>
      </c>
      <c r="B120" s="397"/>
      <c r="C120" s="397"/>
      <c r="D120" s="397"/>
      <c r="E120" s="397"/>
      <c r="F120" s="397"/>
      <c r="G120" s="397"/>
      <c r="H120" s="397"/>
      <c r="I120" s="397"/>
      <c r="J120" s="397"/>
      <c r="K120" s="448"/>
      <c r="L120" s="388"/>
      <c r="M120" s="389"/>
      <c r="N120" s="177"/>
    </row>
    <row r="121" spans="1:14" s="16" customFormat="1" ht="18" customHeight="1" thickBot="1">
      <c r="A121" s="399"/>
      <c r="B121" s="400"/>
      <c r="C121" s="400"/>
      <c r="D121" s="400"/>
      <c r="E121" s="400"/>
      <c r="F121" s="400"/>
      <c r="G121" s="400"/>
      <c r="H121" s="400"/>
      <c r="I121" s="400"/>
      <c r="J121" s="400"/>
      <c r="K121" s="448"/>
      <c r="L121" s="390"/>
      <c r="M121" s="391"/>
      <c r="N121" s="177"/>
    </row>
    <row r="122" spans="1:14" ht="33.75" customHeight="1" thickBot="1">
      <c r="A122" s="416" t="s">
        <v>26</v>
      </c>
      <c r="B122" s="417"/>
      <c r="C122" s="417"/>
      <c r="D122" s="417"/>
      <c r="E122" s="417"/>
      <c r="F122" s="417"/>
      <c r="G122" s="417"/>
      <c r="H122" s="417"/>
      <c r="I122" s="418"/>
      <c r="J122" s="245">
        <f>ROUND(J116-J119,0)</f>
        <v>0</v>
      </c>
      <c r="K122" s="449"/>
      <c r="L122" s="253">
        <f>ROUND(L116,0)</f>
        <v>0</v>
      </c>
      <c r="M122" s="167">
        <f>ROUND(M116-M119,0)</f>
        <v>0</v>
      </c>
      <c r="N122" s="177"/>
    </row>
    <row r="124" spans="2:17" ht="18.75">
      <c r="B124" s="486"/>
      <c r="C124" s="486"/>
      <c r="D124" s="281" t="s">
        <v>166</v>
      </c>
      <c r="Q124" s="13">
        <v>0.55</v>
      </c>
    </row>
    <row r="125" ht="12.75">
      <c r="Q125" s="13">
        <v>0.52</v>
      </c>
    </row>
    <row r="126" ht="12.75">
      <c r="Q126" s="13">
        <v>0.5</v>
      </c>
    </row>
    <row r="127" ht="12.75">
      <c r="Q127" s="13">
        <v>0.49</v>
      </c>
    </row>
    <row r="128" ht="12.75">
      <c r="Q128" s="13">
        <v>0.48</v>
      </c>
    </row>
    <row r="129" ht="12.75">
      <c r="Q129" s="13">
        <v>0.47</v>
      </c>
    </row>
    <row r="130" ht="12.75">
      <c r="Q130" s="13">
        <v>0.325</v>
      </c>
    </row>
    <row r="131" ht="12.75">
      <c r="Q131" s="13">
        <v>0.315</v>
      </c>
    </row>
    <row r="132" ht="12.75">
      <c r="Q132" s="13">
        <v>0.3</v>
      </c>
    </row>
    <row r="133" ht="12.75">
      <c r="Q133" s="13">
        <v>0.26</v>
      </c>
    </row>
    <row r="134" ht="12.75">
      <c r="Q134" s="13">
        <v>0.15</v>
      </c>
    </row>
    <row r="135" ht="12.75">
      <c r="Q135" s="13">
        <v>0.1</v>
      </c>
    </row>
    <row r="136" ht="12.75">
      <c r="Q136" s="13">
        <v>0.08</v>
      </c>
    </row>
    <row r="137" ht="12.75">
      <c r="Q137" s="13">
        <v>0</v>
      </c>
    </row>
  </sheetData>
  <sheetProtection sheet="1" selectLockedCells="1"/>
  <mergeCells count="130">
    <mergeCell ref="D102:I102"/>
    <mergeCell ref="L103:M103"/>
    <mergeCell ref="B124:C124"/>
    <mergeCell ref="B67:I67"/>
    <mergeCell ref="D89:I89"/>
    <mergeCell ref="B65:I65"/>
    <mergeCell ref="D93:I93"/>
    <mergeCell ref="D86:I86"/>
    <mergeCell ref="B73:I73"/>
    <mergeCell ref="D81:I81"/>
    <mergeCell ref="B41:I41"/>
    <mergeCell ref="B42:I42"/>
    <mergeCell ref="B74:I74"/>
    <mergeCell ref="B59:I59"/>
    <mergeCell ref="B60:I60"/>
    <mergeCell ref="A71:J72"/>
    <mergeCell ref="A56:I56"/>
    <mergeCell ref="B54:I54"/>
    <mergeCell ref="B68:I68"/>
    <mergeCell ref="A63:J64"/>
    <mergeCell ref="L120:M121"/>
    <mergeCell ref="L6:M7"/>
    <mergeCell ref="L8:M8"/>
    <mergeCell ref="L19:M20"/>
    <mergeCell ref="L37:M38"/>
    <mergeCell ref="L51:M52"/>
    <mergeCell ref="L85:M85"/>
    <mergeCell ref="L114:M115"/>
    <mergeCell ref="L112:M112"/>
    <mergeCell ref="L97:M97"/>
    <mergeCell ref="A2:M2"/>
    <mergeCell ref="A1:M1"/>
    <mergeCell ref="L105:M106"/>
    <mergeCell ref="L108:M109"/>
    <mergeCell ref="A46:I46"/>
    <mergeCell ref="A5:B5"/>
    <mergeCell ref="B76:I76"/>
    <mergeCell ref="B75:I75"/>
    <mergeCell ref="A50:B50"/>
    <mergeCell ref="B66:I66"/>
    <mergeCell ref="B110:I110"/>
    <mergeCell ref="A80:A84"/>
    <mergeCell ref="D87:I87"/>
    <mergeCell ref="D80:I80"/>
    <mergeCell ref="L91:M91"/>
    <mergeCell ref="B80:C84"/>
    <mergeCell ref="A98:A102"/>
    <mergeCell ref="B98:C102"/>
    <mergeCell ref="D98:I98"/>
    <mergeCell ref="D99:I99"/>
    <mergeCell ref="A104:I104"/>
    <mergeCell ref="A92:A96"/>
    <mergeCell ref="D95:I95"/>
    <mergeCell ref="D96:I96"/>
    <mergeCell ref="L79:M79"/>
    <mergeCell ref="B78:I78"/>
    <mergeCell ref="D82:I82"/>
    <mergeCell ref="D83:I83"/>
    <mergeCell ref="D100:I100"/>
    <mergeCell ref="D101:I101"/>
    <mergeCell ref="A119:I119"/>
    <mergeCell ref="D84:I84"/>
    <mergeCell ref="B92:C96"/>
    <mergeCell ref="D92:I92"/>
    <mergeCell ref="D94:I94"/>
    <mergeCell ref="A114:J115"/>
    <mergeCell ref="A105:J106"/>
    <mergeCell ref="A117:J118"/>
    <mergeCell ref="D88:I88"/>
    <mergeCell ref="A86:A90"/>
    <mergeCell ref="A4:B4"/>
    <mergeCell ref="E3:F3"/>
    <mergeCell ref="A62:I62"/>
    <mergeCell ref="G50:H50"/>
    <mergeCell ref="A57:J58"/>
    <mergeCell ref="A37:J38"/>
    <mergeCell ref="A51:J52"/>
    <mergeCell ref="A47:M47"/>
    <mergeCell ref="K48:K122"/>
    <mergeCell ref="L117:M118"/>
    <mergeCell ref="A48:B48"/>
    <mergeCell ref="A108:J109"/>
    <mergeCell ref="G48:H48"/>
    <mergeCell ref="A107:I107"/>
    <mergeCell ref="A113:I113"/>
    <mergeCell ref="A116:I116"/>
    <mergeCell ref="A70:I70"/>
    <mergeCell ref="B86:C90"/>
    <mergeCell ref="D90:I90"/>
    <mergeCell ref="B111:I111"/>
    <mergeCell ref="A122:I122"/>
    <mergeCell ref="J48:J50"/>
    <mergeCell ref="E48:F48"/>
    <mergeCell ref="C50:D50"/>
    <mergeCell ref="E50:F50"/>
    <mergeCell ref="G49:H49"/>
    <mergeCell ref="C48:D48"/>
    <mergeCell ref="C49:D49"/>
    <mergeCell ref="E49:F49"/>
    <mergeCell ref="A120:J121"/>
    <mergeCell ref="L63:M64"/>
    <mergeCell ref="A6:J7"/>
    <mergeCell ref="A19:J20"/>
    <mergeCell ref="C3:D3"/>
    <mergeCell ref="A3:B3"/>
    <mergeCell ref="G3:H3"/>
    <mergeCell ref="E5:F5"/>
    <mergeCell ref="E4:F4"/>
    <mergeCell ref="G5:H5"/>
    <mergeCell ref="B39:I39"/>
    <mergeCell ref="A36:I36"/>
    <mergeCell ref="B40:I40"/>
    <mergeCell ref="L71:M72"/>
    <mergeCell ref="L57:M58"/>
    <mergeCell ref="L35:M35"/>
    <mergeCell ref="L43:M43"/>
    <mergeCell ref="L61:M61"/>
    <mergeCell ref="L69:M69"/>
    <mergeCell ref="L48:L50"/>
    <mergeCell ref="M48:M50"/>
    <mergeCell ref="L3:L5"/>
    <mergeCell ref="L55:M55"/>
    <mergeCell ref="J3:J5"/>
    <mergeCell ref="G4:H4"/>
    <mergeCell ref="A44:I44"/>
    <mergeCell ref="M3:M5"/>
    <mergeCell ref="K3:K46"/>
    <mergeCell ref="L45:M45"/>
    <mergeCell ref="C4:D4"/>
    <mergeCell ref="C5:D5"/>
  </mergeCells>
  <dataValidations count="3">
    <dataValidation type="whole" operator="notBetween" allowBlank="1" showInputMessage="1" showErrorMessage="1" sqref="J53:J54">
      <formula1>1</formula1>
      <formula2>4999</formula2>
    </dataValidation>
    <dataValidation type="list" allowBlank="1" showInputMessage="1" showErrorMessage="1" sqref="L112">
      <formula1>$Q$124:$Q$131</formula1>
    </dataValidation>
    <dataValidation type="list" allowBlank="1" showInputMessage="1" showErrorMessage="1" sqref="J111">
      <formula1>$Q$124:$Q$137</formula1>
    </dataValidation>
  </dataValidations>
  <printOptions horizontalCentered="1" verticalCentered="1"/>
  <pageMargins left="0.5" right="0.5" top="0.5" bottom="0.5" header="0.3" footer="0.18"/>
  <pageSetup fitToHeight="0" fitToWidth="1" horizontalDpi="600" verticalDpi="600" orientation="portrait" scale="39" r:id="rId4"/>
  <headerFooter>
    <oddFooter>&amp;R&amp;12Grant Proposal Budget
Year 1
Page &amp;P of &amp;N</oddFooter>
  </headerFooter>
  <rowBreaks count="1" manualBreakCount="1">
    <brk id="46" max="12" man="1"/>
  </rowBreaks>
  <drawing r:id="rId3"/>
  <legacyDrawing r:id="rId2"/>
</worksheet>
</file>

<file path=xl/worksheets/sheet3.xml><?xml version="1.0" encoding="utf-8"?>
<worksheet xmlns="http://schemas.openxmlformats.org/spreadsheetml/2006/main" xmlns:r="http://schemas.openxmlformats.org/officeDocument/2006/relationships">
  <sheetPr codeName="Sheet3">
    <tabColor rgb="FFFFFF00"/>
  </sheetPr>
  <dimension ref="A1:BC138"/>
  <sheetViews>
    <sheetView showGridLines="0" zoomScale="75" zoomScaleNormal="75" zoomScaleSheetLayoutView="75" zoomScalePageLayoutView="0" workbookViewId="0" topLeftCell="H1">
      <pane ySplit="5" topLeftCell="A84"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20.7109375" style="1" customWidth="1"/>
    <col min="11" max="11" width="2.57421875" style="1" customWidth="1"/>
    <col min="12" max="13" width="25.7109375" style="1" customWidth="1"/>
    <col min="14" max="14" width="6.140625" style="1" hidden="1" customWidth="1"/>
    <col min="15" max="15" width="0" style="1" hidden="1" customWidth="1"/>
    <col min="16" max="16" width="10.140625" style="1" hidden="1" customWidth="1"/>
    <col min="17" max="17" width="0.42578125" style="1" customWidth="1"/>
    <col min="18" max="18" width="14.7109375" style="1" hidden="1" customWidth="1"/>
    <col min="19" max="16384" width="9.140625" style="1" customWidth="1"/>
  </cols>
  <sheetData>
    <row r="1" spans="1:13" ht="30" customHeight="1" thickBot="1">
      <c r="A1" s="471" t="s">
        <v>155</v>
      </c>
      <c r="B1" s="472"/>
      <c r="C1" s="472"/>
      <c r="D1" s="472"/>
      <c r="E1" s="472"/>
      <c r="F1" s="472"/>
      <c r="G1" s="472"/>
      <c r="H1" s="472"/>
      <c r="I1" s="472"/>
      <c r="J1" s="472"/>
      <c r="K1" s="472"/>
      <c r="L1" s="472"/>
      <c r="M1" s="473"/>
    </row>
    <row r="2" spans="1:13" ht="109.5" customHeight="1" thickBot="1">
      <c r="A2" s="492" t="s">
        <v>107</v>
      </c>
      <c r="B2" s="493"/>
      <c r="C2" s="493"/>
      <c r="D2" s="493"/>
      <c r="E2" s="493"/>
      <c r="F2" s="493"/>
      <c r="G2" s="493"/>
      <c r="H2" s="493"/>
      <c r="I2" s="493"/>
      <c r="J2" s="493"/>
      <c r="K2" s="493"/>
      <c r="L2" s="493"/>
      <c r="M2" s="494"/>
    </row>
    <row r="3" spans="1:13" s="218" customFormat="1" ht="35.25" customHeight="1" thickBot="1">
      <c r="A3" s="407" t="s">
        <v>134</v>
      </c>
      <c r="B3" s="408"/>
      <c r="C3" s="421" t="str">
        <f>'YEAR 1'!C3:D3</f>
        <v> </v>
      </c>
      <c r="D3" s="422"/>
      <c r="E3" s="407" t="s">
        <v>93</v>
      </c>
      <c r="F3" s="408"/>
      <c r="G3" s="423" t="str">
        <f>'YEAR 1'!G3:H3</f>
        <v> </v>
      </c>
      <c r="H3" s="424"/>
      <c r="I3" s="223"/>
      <c r="J3" s="496" t="str">
        <f>IF($G$4&gt;1,"yes","no")</f>
        <v>no</v>
      </c>
      <c r="K3" s="447"/>
      <c r="L3" s="362" t="s">
        <v>149</v>
      </c>
      <c r="M3" s="367" t="s">
        <v>59</v>
      </c>
    </row>
    <row r="4" spans="1:13" ht="34.5" customHeight="1" thickBot="1">
      <c r="A4" s="407" t="s">
        <v>37</v>
      </c>
      <c r="B4" s="408"/>
      <c r="C4" s="419">
        <f>'YEAR 1'!C4:D4</f>
        <v>0</v>
      </c>
      <c r="D4" s="420"/>
      <c r="E4" s="407" t="s">
        <v>31</v>
      </c>
      <c r="F4" s="408"/>
      <c r="G4" s="421">
        <f>'YEAR 1'!G4:H4</f>
        <v>0</v>
      </c>
      <c r="H4" s="422"/>
      <c r="I4" s="264"/>
      <c r="J4" s="497"/>
      <c r="K4" s="448"/>
      <c r="L4" s="363"/>
      <c r="M4" s="487"/>
    </row>
    <row r="5" spans="1:13" ht="34.5" customHeight="1" thickBot="1">
      <c r="A5" s="474" t="s">
        <v>0</v>
      </c>
      <c r="B5" s="475"/>
      <c r="C5" s="419">
        <f>'YEAR 1'!C5:D5</f>
        <v>0</v>
      </c>
      <c r="D5" s="420"/>
      <c r="E5" s="407" t="s">
        <v>36</v>
      </c>
      <c r="F5" s="408"/>
      <c r="G5" s="442">
        <f>'YEAR 1'!G5:H5</f>
        <v>0</v>
      </c>
      <c r="H5" s="443"/>
      <c r="I5" s="227"/>
      <c r="J5" s="36" t="s">
        <v>60</v>
      </c>
      <c r="K5" s="448"/>
      <c r="L5" s="364"/>
      <c r="M5" s="488"/>
    </row>
    <row r="6" spans="1:13" ht="12" customHeight="1">
      <c r="A6" s="396" t="s">
        <v>6</v>
      </c>
      <c r="B6" s="397"/>
      <c r="C6" s="397"/>
      <c r="D6" s="397"/>
      <c r="E6" s="397"/>
      <c r="F6" s="397"/>
      <c r="G6" s="397"/>
      <c r="H6" s="397"/>
      <c r="I6" s="397"/>
      <c r="J6" s="397"/>
      <c r="K6" s="448"/>
      <c r="L6" s="397"/>
      <c r="M6" s="398"/>
    </row>
    <row r="7" spans="1:13" s="17" customFormat="1" ht="18" customHeight="1" thickBot="1">
      <c r="A7" s="399"/>
      <c r="B7" s="400"/>
      <c r="C7" s="400"/>
      <c r="D7" s="400"/>
      <c r="E7" s="400"/>
      <c r="F7" s="400"/>
      <c r="G7" s="400"/>
      <c r="H7" s="400"/>
      <c r="I7" s="400"/>
      <c r="J7" s="400"/>
      <c r="K7" s="448"/>
      <c r="L7" s="403"/>
      <c r="M7" s="404"/>
    </row>
    <row r="8" spans="1:13" ht="49.5" customHeight="1" thickBot="1">
      <c r="A8" s="47"/>
      <c r="B8" s="48" t="s">
        <v>1</v>
      </c>
      <c r="C8" s="48" t="s">
        <v>2</v>
      </c>
      <c r="D8" s="46" t="s">
        <v>29</v>
      </c>
      <c r="E8" s="46" t="s">
        <v>92</v>
      </c>
      <c r="F8" s="46" t="s">
        <v>30</v>
      </c>
      <c r="G8" s="46" t="s">
        <v>154</v>
      </c>
      <c r="H8" s="46" t="s">
        <v>3</v>
      </c>
      <c r="I8" s="46" t="s">
        <v>21</v>
      </c>
      <c r="J8" s="254"/>
      <c r="K8" s="448"/>
      <c r="L8" s="489"/>
      <c r="M8" s="477"/>
    </row>
    <row r="9" spans="1:14" s="2" customFormat="1" ht="34.5" customHeight="1">
      <c r="A9" s="10">
        <v>1</v>
      </c>
      <c r="B9" s="89">
        <f>IF($J$3="yes",'YEAR 1'!B9,"")</f>
      </c>
      <c r="C9" s="45" t="s">
        <v>28</v>
      </c>
      <c r="D9" s="315"/>
      <c r="E9" s="96">
        <f>IF($J$3="yes",'YEAR 1'!E9,"")</f>
      </c>
      <c r="F9" s="88">
        <f>IF($J$3="yes",('YEAR 1'!F9*$G$5)+'YEAR 1'!F9,0)</f>
        <v>0</v>
      </c>
      <c r="G9" s="88">
        <f>IF($J$3="yes",'YEAR 1'!G9,0)</f>
        <v>0</v>
      </c>
      <c r="H9" s="63">
        <f>IF(G9&gt;0,IF(F9=0,0,(IF(F9&lt;G9,((F9/E9)*D9),((G9/E9)*D9)))),IF(F9=0,0,((F9/E9)*D9)))</f>
        <v>0</v>
      </c>
      <c r="I9" s="44">
        <f aca="true" t="shared" si="0" ref="I9:I18">IF($J$3="yes",$G$5,"")</f>
      </c>
      <c r="J9" s="149">
        <f aca="true" t="shared" si="1" ref="J9:J18">IF($J$3="yes",ROUND(H9,0),0)</f>
        <v>0</v>
      </c>
      <c r="K9" s="448"/>
      <c r="L9" s="246">
        <v>0</v>
      </c>
      <c r="M9" s="178">
        <f aca="true" t="shared" si="2" ref="M9:M18">IF($J$3="yes",ROUND(J9-L9,0),0)</f>
        <v>0</v>
      </c>
      <c r="N9" s="177"/>
    </row>
    <row r="10" spans="1:14" s="2" customFormat="1" ht="34.5" customHeight="1">
      <c r="A10" s="10">
        <v>2</v>
      </c>
      <c r="B10" s="89">
        <f>IF($J$3="yes",'YEAR 1'!B10,"")</f>
      </c>
      <c r="C10" s="90">
        <f>IF($J$3="yes",'YEAR 1'!C10,"")</f>
      </c>
      <c r="D10" s="315"/>
      <c r="E10" s="96">
        <f>IF($J$3="yes",'YEAR 1'!E10,"")</f>
      </c>
      <c r="F10" s="88">
        <f>IF($J$3="yes",('YEAR 1'!F10*$G$5)+'YEAR 1'!F10,0)</f>
        <v>0</v>
      </c>
      <c r="G10" s="88">
        <f>IF($J$3="yes",'YEAR 1'!G10,0)</f>
        <v>0</v>
      </c>
      <c r="H10" s="63">
        <f aca="true" t="shared" si="3" ref="H10:H18">IF(G10&gt;0,IF(F10=0,0,(IF(F10&lt;G10,((F10/E10)*D10),((G10/E10)*D10)))),IF(F10=0,0,((F10/E10)*D10)))</f>
        <v>0</v>
      </c>
      <c r="I10" s="27">
        <f t="shared" si="0"/>
      </c>
      <c r="J10" s="149">
        <f t="shared" si="1"/>
        <v>0</v>
      </c>
      <c r="K10" s="448"/>
      <c r="L10" s="246">
        <v>0</v>
      </c>
      <c r="M10" s="178">
        <f t="shared" si="2"/>
        <v>0</v>
      </c>
      <c r="N10" s="177"/>
    </row>
    <row r="11" spans="1:14" s="2" customFormat="1" ht="34.5" customHeight="1">
      <c r="A11" s="10">
        <v>3</v>
      </c>
      <c r="B11" s="89">
        <f>IF($J$3="yes",'YEAR 1'!B11,"")</f>
      </c>
      <c r="C11" s="90">
        <f>IF($J$3="yes",'YEAR 1'!C11,"")</f>
      </c>
      <c r="D11" s="315"/>
      <c r="E11" s="96">
        <f>IF($J$3="yes",'YEAR 1'!E11,"")</f>
      </c>
      <c r="F11" s="88">
        <f>IF($J$3="yes",('YEAR 1'!F11*$G$5)+'YEAR 1'!F11,0)</f>
        <v>0</v>
      </c>
      <c r="G11" s="88">
        <f>IF($J$3="yes",'YEAR 1'!G11,0)</f>
        <v>0</v>
      </c>
      <c r="H11" s="63">
        <f t="shared" si="3"/>
        <v>0</v>
      </c>
      <c r="I11" s="27">
        <f t="shared" si="0"/>
      </c>
      <c r="J11" s="149">
        <f t="shared" si="1"/>
        <v>0</v>
      </c>
      <c r="K11" s="448"/>
      <c r="L11" s="246">
        <v>0</v>
      </c>
      <c r="M11" s="178">
        <f t="shared" si="2"/>
        <v>0</v>
      </c>
      <c r="N11" s="177"/>
    </row>
    <row r="12" spans="1:14" s="2" customFormat="1" ht="34.5" customHeight="1">
      <c r="A12" s="37">
        <v>4</v>
      </c>
      <c r="B12" s="89">
        <f>IF($J$3="yes",'YEAR 1'!B12,"")</f>
      </c>
      <c r="C12" s="90">
        <f>IF($J$3="yes",'YEAR 1'!C12,"")</f>
      </c>
      <c r="D12" s="315"/>
      <c r="E12" s="96">
        <f>IF($J$3="yes",'YEAR 1'!E12,"")</f>
      </c>
      <c r="F12" s="88">
        <f>IF($J$3="yes",('YEAR 1'!F12*$G$5)+'YEAR 1'!F12,0)</f>
        <v>0</v>
      </c>
      <c r="G12" s="88">
        <f>IF($J$3="yes",'YEAR 1'!G12,0)</f>
        <v>0</v>
      </c>
      <c r="H12" s="63">
        <f t="shared" si="3"/>
        <v>0</v>
      </c>
      <c r="I12" s="27">
        <f t="shared" si="0"/>
      </c>
      <c r="J12" s="149">
        <f t="shared" si="1"/>
        <v>0</v>
      </c>
      <c r="K12" s="448"/>
      <c r="L12" s="246">
        <v>0</v>
      </c>
      <c r="M12" s="178">
        <f t="shared" si="2"/>
        <v>0</v>
      </c>
      <c r="N12" s="177"/>
    </row>
    <row r="13" spans="1:14" s="2" customFormat="1" ht="34.5" customHeight="1">
      <c r="A13" s="37">
        <v>5</v>
      </c>
      <c r="B13" s="89">
        <f>IF($J$3="yes",'YEAR 1'!B13,"")</f>
      </c>
      <c r="C13" s="90">
        <f>IF($J$3="yes",'YEAR 1'!C13,"")</f>
      </c>
      <c r="D13" s="315"/>
      <c r="E13" s="96">
        <f>IF($J$3="yes",'YEAR 1'!E13,"")</f>
      </c>
      <c r="F13" s="88">
        <f>IF($J$3="yes",('YEAR 1'!F13*$G$5)+'YEAR 1'!F13,0)</f>
        <v>0</v>
      </c>
      <c r="G13" s="88">
        <f>IF($J$3="yes",'YEAR 1'!G13,0)</f>
        <v>0</v>
      </c>
      <c r="H13" s="63">
        <f t="shared" si="3"/>
        <v>0</v>
      </c>
      <c r="I13" s="27">
        <f t="shared" si="0"/>
      </c>
      <c r="J13" s="149">
        <f t="shared" si="1"/>
        <v>0</v>
      </c>
      <c r="K13" s="448"/>
      <c r="L13" s="246">
        <v>0</v>
      </c>
      <c r="M13" s="178">
        <f t="shared" si="2"/>
        <v>0</v>
      </c>
      <c r="N13" s="177"/>
    </row>
    <row r="14" spans="1:14" s="2" customFormat="1" ht="34.5" customHeight="1">
      <c r="A14" s="37">
        <v>6</v>
      </c>
      <c r="B14" s="89">
        <f>IF($J$3="yes",'YEAR 1'!B14,"")</f>
      </c>
      <c r="C14" s="90">
        <f>IF($J$3="yes",'YEAR 1'!C14,"")</f>
      </c>
      <c r="D14" s="315"/>
      <c r="E14" s="96">
        <f>IF($J$3="yes",'YEAR 1'!E14,"")</f>
      </c>
      <c r="F14" s="88">
        <f>IF($J$3="yes",('YEAR 1'!F14*$G$5)+'YEAR 1'!F14,0)</f>
        <v>0</v>
      </c>
      <c r="G14" s="88">
        <f>IF($J$3="yes",'YEAR 1'!G14,0)</f>
        <v>0</v>
      </c>
      <c r="H14" s="63">
        <f t="shared" si="3"/>
        <v>0</v>
      </c>
      <c r="I14" s="38">
        <f t="shared" si="0"/>
      </c>
      <c r="J14" s="149">
        <f t="shared" si="1"/>
        <v>0</v>
      </c>
      <c r="K14" s="448"/>
      <c r="L14" s="246">
        <v>0</v>
      </c>
      <c r="M14" s="178">
        <f t="shared" si="2"/>
        <v>0</v>
      </c>
      <c r="N14" s="177"/>
    </row>
    <row r="15" spans="1:14" s="2" customFormat="1" ht="34.5" customHeight="1">
      <c r="A15" s="10">
        <v>7</v>
      </c>
      <c r="B15" s="89">
        <f>IF($J$3="yes",'YEAR 1'!B15,"")</f>
      </c>
      <c r="C15" s="90">
        <f>IF($J$3="yes",'YEAR 1'!C15,"")</f>
      </c>
      <c r="D15" s="315"/>
      <c r="E15" s="96">
        <f>IF($J$3="yes",'YEAR 1'!E15,"")</f>
      </c>
      <c r="F15" s="88">
        <f>IF($J$3="yes",('YEAR 1'!F15*$G$5)+'YEAR 1'!F15,0)</f>
        <v>0</v>
      </c>
      <c r="G15" s="88">
        <f>IF($J$3="yes",'YEAR 1'!G15,0)</f>
        <v>0</v>
      </c>
      <c r="H15" s="63">
        <f t="shared" si="3"/>
        <v>0</v>
      </c>
      <c r="I15" s="27">
        <f t="shared" si="0"/>
      </c>
      <c r="J15" s="149">
        <f t="shared" si="1"/>
        <v>0</v>
      </c>
      <c r="K15" s="448"/>
      <c r="L15" s="246">
        <v>0</v>
      </c>
      <c r="M15" s="178">
        <f t="shared" si="2"/>
        <v>0</v>
      </c>
      <c r="N15" s="177"/>
    </row>
    <row r="16" spans="1:14" s="2" customFormat="1" ht="34.5" customHeight="1">
      <c r="A16" s="37">
        <v>8</v>
      </c>
      <c r="B16" s="89">
        <f>IF($J$3="yes",'YEAR 1'!B16,"")</f>
      </c>
      <c r="C16" s="90">
        <f>IF($J$3="yes",'YEAR 1'!C16,"")</f>
      </c>
      <c r="D16" s="315"/>
      <c r="E16" s="96">
        <f>IF($J$3="yes",'YEAR 1'!E16,"")</f>
      </c>
      <c r="F16" s="88">
        <f>IF($J$3="yes",('YEAR 1'!F16*$G$5)+'YEAR 1'!F16,0)</f>
        <v>0</v>
      </c>
      <c r="G16" s="88">
        <f>IF($J$3="yes",'YEAR 1'!G16,0)</f>
        <v>0</v>
      </c>
      <c r="H16" s="63">
        <f t="shared" si="3"/>
        <v>0</v>
      </c>
      <c r="I16" s="27">
        <f t="shared" si="0"/>
      </c>
      <c r="J16" s="149">
        <f t="shared" si="1"/>
        <v>0</v>
      </c>
      <c r="K16" s="448"/>
      <c r="L16" s="246">
        <v>0</v>
      </c>
      <c r="M16" s="178">
        <f t="shared" si="2"/>
        <v>0</v>
      </c>
      <c r="N16" s="177"/>
    </row>
    <row r="17" spans="1:14" s="2" customFormat="1" ht="34.5" customHeight="1">
      <c r="A17" s="37">
        <v>9</v>
      </c>
      <c r="B17" s="89">
        <f>IF($J$3="yes",'YEAR 1'!B17,"")</f>
      </c>
      <c r="C17" s="90">
        <f>IF($J$3="yes",'YEAR 1'!C17,"")</f>
      </c>
      <c r="D17" s="315"/>
      <c r="E17" s="96">
        <f>IF($J$3="yes",'YEAR 1'!E17,"")</f>
      </c>
      <c r="F17" s="88">
        <f>IF($J$3="yes",('YEAR 1'!F17*$G$5)+'YEAR 1'!F17,0)</f>
        <v>0</v>
      </c>
      <c r="G17" s="88">
        <f>IF($J$3="yes",'YEAR 1'!G17,0)</f>
        <v>0</v>
      </c>
      <c r="H17" s="63">
        <f t="shared" si="3"/>
        <v>0</v>
      </c>
      <c r="I17" s="27">
        <f t="shared" si="0"/>
      </c>
      <c r="J17" s="149">
        <f t="shared" si="1"/>
        <v>0</v>
      </c>
      <c r="K17" s="448"/>
      <c r="L17" s="246">
        <v>0</v>
      </c>
      <c r="M17" s="178">
        <f t="shared" si="2"/>
        <v>0</v>
      </c>
      <c r="N17" s="177"/>
    </row>
    <row r="18" spans="1:14" s="2" customFormat="1" ht="34.5" customHeight="1" thickBot="1">
      <c r="A18" s="37">
        <v>10</v>
      </c>
      <c r="B18" s="89">
        <f>IF($J$3="yes",'YEAR 1'!B18,"")</f>
      </c>
      <c r="C18" s="90">
        <f>IF($J$3="yes",'YEAR 1'!C18,"")</f>
      </c>
      <c r="D18" s="315"/>
      <c r="E18" s="96">
        <f>IF($J$3="yes",'YEAR 1'!E18,"")</f>
      </c>
      <c r="F18" s="88">
        <f>IF($J$3="yes",('YEAR 1'!F18*$G$5)+'YEAR 1'!F18,0)</f>
        <v>0</v>
      </c>
      <c r="G18" s="88">
        <f>IF($J$3="yes",'YEAR 1'!G18,0)</f>
        <v>0</v>
      </c>
      <c r="H18" s="63">
        <f t="shared" si="3"/>
        <v>0</v>
      </c>
      <c r="I18" s="38">
        <f t="shared" si="0"/>
      </c>
      <c r="J18" s="149">
        <f t="shared" si="1"/>
        <v>0</v>
      </c>
      <c r="K18" s="448"/>
      <c r="L18" s="246">
        <v>0</v>
      </c>
      <c r="M18" s="178">
        <f t="shared" si="2"/>
        <v>0</v>
      </c>
      <c r="N18" s="177"/>
    </row>
    <row r="19" spans="1:14" s="2" customFormat="1" ht="12" customHeight="1">
      <c r="A19" s="396" t="s">
        <v>7</v>
      </c>
      <c r="B19" s="397"/>
      <c r="C19" s="397"/>
      <c r="D19" s="397"/>
      <c r="E19" s="397"/>
      <c r="F19" s="397"/>
      <c r="G19" s="397"/>
      <c r="H19" s="397"/>
      <c r="I19" s="397"/>
      <c r="J19" s="397"/>
      <c r="K19" s="448"/>
      <c r="L19" s="388"/>
      <c r="M19" s="389"/>
      <c r="N19" s="177"/>
    </row>
    <row r="20" spans="1:14" s="16" customFormat="1" ht="18" customHeight="1" thickBot="1">
      <c r="A20" s="402"/>
      <c r="B20" s="403"/>
      <c r="C20" s="403"/>
      <c r="D20" s="403"/>
      <c r="E20" s="403"/>
      <c r="F20" s="403"/>
      <c r="G20" s="403"/>
      <c r="H20" s="403"/>
      <c r="I20" s="403"/>
      <c r="J20" s="403"/>
      <c r="K20" s="448"/>
      <c r="L20" s="390"/>
      <c r="M20" s="391"/>
      <c r="N20" s="177"/>
    </row>
    <row r="21" spans="1:55" s="2" customFormat="1" ht="34.5" customHeight="1">
      <c r="A21" s="18">
        <v>1</v>
      </c>
      <c r="B21" s="89">
        <f>IF($J$3="yes",'YEAR 1'!B21,"")</f>
      </c>
      <c r="C21" s="42" t="s">
        <v>117</v>
      </c>
      <c r="D21" s="315"/>
      <c r="E21" s="96">
        <f>IF($J$3="yes",'YEAR 1'!E21,"")</f>
      </c>
      <c r="F21" s="88">
        <f>IF($J$3="yes",('YEAR 1'!F21*$G$5)+'YEAR 1'!F21,0)</f>
        <v>0</v>
      </c>
      <c r="G21" s="88">
        <f>IF($J$3="yes",'YEAR 1'!G21,0)</f>
        <v>0</v>
      </c>
      <c r="H21" s="63">
        <f aca="true" t="shared" si="4" ref="H21:H34">IF(G21&gt;0,IF(F21=0,0,(IF(F21&lt;G21,((F21/E21)*D21),((G21/E21)*D21)))),IF(F21=0,0,((F21/E21)*D21)))</f>
        <v>0</v>
      </c>
      <c r="I21" s="44">
        <f aca="true" t="shared" si="5" ref="I21:I34">IF($J$3="yes",$G$5,"")</f>
      </c>
      <c r="J21" s="255">
        <f aca="true" t="shared" si="6" ref="J21:J34">IF($J$3="yes",ROUND(H21,0),0)</f>
        <v>0</v>
      </c>
      <c r="K21" s="448"/>
      <c r="L21" s="246">
        <v>0</v>
      </c>
      <c r="M21" s="178">
        <f aca="true" t="shared" si="7" ref="M21:M34">IF($J$3="yes",ROUND(J21-L21,0),0)</f>
        <v>0</v>
      </c>
      <c r="N21" s="177"/>
      <c r="BC21" s="2">
        <v>1</v>
      </c>
    </row>
    <row r="22" spans="1:55" s="2" customFormat="1" ht="34.5" customHeight="1">
      <c r="A22" s="18">
        <v>2</v>
      </c>
      <c r="B22" s="89">
        <f>IF($J$3="yes",'YEAR 1'!B22,"")</f>
      </c>
      <c r="C22" s="42" t="s">
        <v>117</v>
      </c>
      <c r="D22" s="315"/>
      <c r="E22" s="96">
        <f>IF($J$3="yes",'YEAR 1'!E22,"")</f>
      </c>
      <c r="F22" s="88">
        <f>IF($J$3="yes",('YEAR 1'!F22*$G$5)+'YEAR 1'!F22,0)</f>
        <v>0</v>
      </c>
      <c r="G22" s="88">
        <f>IF($J$3="yes",'YEAR 1'!G22,0)</f>
        <v>0</v>
      </c>
      <c r="H22" s="63">
        <f t="shared" si="4"/>
        <v>0</v>
      </c>
      <c r="I22" s="44">
        <f t="shared" si="5"/>
      </c>
      <c r="J22" s="255">
        <f t="shared" si="6"/>
        <v>0</v>
      </c>
      <c r="K22" s="448"/>
      <c r="L22" s="246">
        <v>0</v>
      </c>
      <c r="M22" s="178">
        <f t="shared" si="7"/>
        <v>0</v>
      </c>
      <c r="N22" s="177"/>
      <c r="BC22" s="2">
        <v>1</v>
      </c>
    </row>
    <row r="23" spans="1:14" s="2" customFormat="1" ht="34.5" customHeight="1">
      <c r="A23" s="10">
        <v>3</v>
      </c>
      <c r="B23" s="89">
        <f>IF($J$3="yes",'YEAR 1'!B23,"")</f>
      </c>
      <c r="C23" s="42" t="s">
        <v>118</v>
      </c>
      <c r="D23" s="315"/>
      <c r="E23" s="96">
        <f>IF($J$3="yes",'YEAR 1'!E23,"")</f>
      </c>
      <c r="F23" s="88">
        <f>IF($J$3="yes",('YEAR 1'!F23*$G$5)+'YEAR 1'!F23,0)</f>
        <v>0</v>
      </c>
      <c r="G23" s="88">
        <f>IF($J$3="yes",'YEAR 1'!G23,0)</f>
        <v>0</v>
      </c>
      <c r="H23" s="63">
        <f t="shared" si="4"/>
        <v>0</v>
      </c>
      <c r="I23" s="27">
        <f t="shared" si="5"/>
      </c>
      <c r="J23" s="255">
        <f t="shared" si="6"/>
        <v>0</v>
      </c>
      <c r="K23" s="448"/>
      <c r="L23" s="246">
        <v>0</v>
      </c>
      <c r="M23" s="178">
        <f t="shared" si="7"/>
        <v>0</v>
      </c>
      <c r="N23" s="177"/>
    </row>
    <row r="24" spans="1:14" s="2" customFormat="1" ht="34.5" customHeight="1">
      <c r="A24" s="10">
        <v>4</v>
      </c>
      <c r="B24" s="89">
        <f>IF($J$3="yes",'YEAR 1'!B24,"")</f>
      </c>
      <c r="C24" s="42" t="s">
        <v>118</v>
      </c>
      <c r="D24" s="315"/>
      <c r="E24" s="96">
        <f>IF($J$3="yes",'YEAR 1'!E24,"")</f>
      </c>
      <c r="F24" s="88">
        <f>IF($J$3="yes",('YEAR 1'!F24*$G$5)+'YEAR 1'!F24,0)</f>
        <v>0</v>
      </c>
      <c r="G24" s="88">
        <f>IF($J$3="yes",'YEAR 1'!G24,0)</f>
        <v>0</v>
      </c>
      <c r="H24" s="63">
        <f t="shared" si="4"/>
        <v>0</v>
      </c>
      <c r="I24" s="27">
        <f t="shared" si="5"/>
      </c>
      <c r="J24" s="255">
        <f t="shared" si="6"/>
        <v>0</v>
      </c>
      <c r="K24" s="448"/>
      <c r="L24" s="246">
        <v>0</v>
      </c>
      <c r="M24" s="178">
        <f t="shared" si="7"/>
        <v>0</v>
      </c>
      <c r="N24" s="177"/>
    </row>
    <row r="25" spans="1:14" s="2" customFormat="1" ht="34.5" customHeight="1">
      <c r="A25" s="18">
        <v>5</v>
      </c>
      <c r="B25" s="89">
        <f>IF($J$3="yes",'YEAR 1'!B25,"")</f>
      </c>
      <c r="C25" s="28" t="s">
        <v>119</v>
      </c>
      <c r="D25" s="315"/>
      <c r="E25" s="96">
        <f>IF($J$3="yes",'YEAR 1'!E25,"")</f>
      </c>
      <c r="F25" s="88">
        <f>IF($J$3="yes",('YEAR 1'!F25*$G$5)+'YEAR 1'!F25,0)</f>
        <v>0</v>
      </c>
      <c r="G25" s="88">
        <f>IF($J$3="yes",'YEAR 1'!G25,0)</f>
        <v>0</v>
      </c>
      <c r="H25" s="63">
        <f t="shared" si="4"/>
        <v>0</v>
      </c>
      <c r="I25" s="27">
        <f t="shared" si="5"/>
      </c>
      <c r="J25" s="255">
        <f t="shared" si="6"/>
        <v>0</v>
      </c>
      <c r="K25" s="448"/>
      <c r="L25" s="246">
        <v>0</v>
      </c>
      <c r="M25" s="178">
        <f t="shared" si="7"/>
        <v>0</v>
      </c>
      <c r="N25" s="177"/>
    </row>
    <row r="26" spans="1:14" s="2" customFormat="1" ht="34.5" customHeight="1">
      <c r="A26" s="18">
        <v>6</v>
      </c>
      <c r="B26" s="89">
        <f>IF($J$3="yes",'YEAR 1'!B26,"")</f>
      </c>
      <c r="C26" s="28" t="s">
        <v>119</v>
      </c>
      <c r="D26" s="315"/>
      <c r="E26" s="96">
        <f>IF($J$3="yes",'YEAR 1'!E26,"")</f>
      </c>
      <c r="F26" s="88">
        <f>IF($J$3="yes",('YEAR 1'!F26*$G$5)+'YEAR 1'!F26,0)</f>
        <v>0</v>
      </c>
      <c r="G26" s="88">
        <f>IF($J$3="yes",'YEAR 1'!G26,0)</f>
        <v>0</v>
      </c>
      <c r="H26" s="63">
        <f t="shared" si="4"/>
        <v>0</v>
      </c>
      <c r="I26" s="27">
        <f t="shared" si="5"/>
      </c>
      <c r="J26" s="255">
        <f t="shared" si="6"/>
        <v>0</v>
      </c>
      <c r="K26" s="448"/>
      <c r="L26" s="246">
        <v>0</v>
      </c>
      <c r="M26" s="178">
        <f t="shared" si="7"/>
        <v>0</v>
      </c>
      <c r="N26" s="177"/>
    </row>
    <row r="27" spans="1:14" s="2" customFormat="1" ht="34.5" customHeight="1">
      <c r="A27" s="10">
        <v>7</v>
      </c>
      <c r="B27" s="89">
        <f>IF($J$3="yes",'YEAR 1'!B27,"")</f>
      </c>
      <c r="C27" s="28" t="s">
        <v>120</v>
      </c>
      <c r="D27" s="315"/>
      <c r="E27" s="96">
        <f>IF($J$3="yes",'YEAR 1'!E27,"")</f>
      </c>
      <c r="F27" s="88">
        <f>IF($J$3="yes",('YEAR 1'!F27*$G$5)+'YEAR 1'!F27,0)</f>
        <v>0</v>
      </c>
      <c r="G27" s="88">
        <f>IF($J$3="yes",'YEAR 1'!G27,0)</f>
        <v>0</v>
      </c>
      <c r="H27" s="63">
        <f t="shared" si="4"/>
        <v>0</v>
      </c>
      <c r="I27" s="27">
        <f t="shared" si="5"/>
      </c>
      <c r="J27" s="255">
        <f t="shared" si="6"/>
        <v>0</v>
      </c>
      <c r="K27" s="448"/>
      <c r="L27" s="246">
        <v>0</v>
      </c>
      <c r="M27" s="178">
        <f t="shared" si="7"/>
        <v>0</v>
      </c>
      <c r="N27" s="177"/>
    </row>
    <row r="28" spans="1:14" s="2" customFormat="1" ht="34.5" customHeight="1">
      <c r="A28" s="10">
        <v>8</v>
      </c>
      <c r="B28" s="89">
        <f>IF($J$3="yes",'YEAR 1'!B28,"")</f>
      </c>
      <c r="C28" s="28" t="s">
        <v>120</v>
      </c>
      <c r="D28" s="315"/>
      <c r="E28" s="96">
        <f>IF($J$3="yes",'YEAR 1'!E28,"")</f>
      </c>
      <c r="F28" s="88">
        <f>IF($J$3="yes",('YEAR 1'!F28*$G$5)+'YEAR 1'!F28,0)</f>
        <v>0</v>
      </c>
      <c r="G28" s="88">
        <f>IF($J$3="yes",'YEAR 1'!G28,0)</f>
        <v>0</v>
      </c>
      <c r="H28" s="63">
        <f t="shared" si="4"/>
        <v>0</v>
      </c>
      <c r="I28" s="27">
        <f t="shared" si="5"/>
      </c>
      <c r="J28" s="255">
        <f t="shared" si="6"/>
        <v>0</v>
      </c>
      <c r="K28" s="448"/>
      <c r="L28" s="246">
        <v>0</v>
      </c>
      <c r="M28" s="178">
        <f t="shared" si="7"/>
        <v>0</v>
      </c>
      <c r="N28" s="177"/>
    </row>
    <row r="29" spans="1:14" s="2" customFormat="1" ht="34.5" customHeight="1">
      <c r="A29" s="18">
        <v>9</v>
      </c>
      <c r="B29" s="89">
        <f>IF($J$3="yes",'YEAR 1'!B29,"")</f>
      </c>
      <c r="C29" s="24" t="s">
        <v>23</v>
      </c>
      <c r="D29" s="315"/>
      <c r="E29" s="96">
        <f>IF($J$3="yes",'YEAR 1'!E29,"")</f>
      </c>
      <c r="F29" s="88">
        <f>IF($J$3="yes",('YEAR 1'!F29*$G$5)+'YEAR 1'!F29,0)</f>
        <v>0</v>
      </c>
      <c r="G29" s="88">
        <f>IF($J$3="yes",'YEAR 1'!G29,0)</f>
        <v>0</v>
      </c>
      <c r="H29" s="63">
        <f t="shared" si="4"/>
        <v>0</v>
      </c>
      <c r="I29" s="27">
        <f t="shared" si="5"/>
      </c>
      <c r="J29" s="255">
        <f t="shared" si="6"/>
        <v>0</v>
      </c>
      <c r="K29" s="448"/>
      <c r="L29" s="246">
        <v>0</v>
      </c>
      <c r="M29" s="178">
        <f t="shared" si="7"/>
        <v>0</v>
      </c>
      <c r="N29" s="177"/>
    </row>
    <row r="30" spans="1:16" s="2" customFormat="1" ht="34.5" customHeight="1">
      <c r="A30" s="18">
        <v>10</v>
      </c>
      <c r="B30" s="89">
        <f>IF($J$3="yes",'YEAR 1'!B30,"")</f>
      </c>
      <c r="C30" s="24" t="s">
        <v>22</v>
      </c>
      <c r="D30" s="315"/>
      <c r="E30" s="96">
        <f>IF($J$3="yes",'YEAR 1'!E30,"")</f>
      </c>
      <c r="F30" s="88">
        <f>IF($J$3="yes",('YEAR 1'!F30*$G$5)+'YEAR 1'!F30,0)</f>
        <v>0</v>
      </c>
      <c r="G30" s="88">
        <f>IF($J$3="yes",'YEAR 1'!G30,0)</f>
        <v>0</v>
      </c>
      <c r="H30" s="63">
        <f t="shared" si="4"/>
        <v>0</v>
      </c>
      <c r="I30" s="27">
        <f t="shared" si="5"/>
      </c>
      <c r="J30" s="255">
        <f t="shared" si="6"/>
        <v>0</v>
      </c>
      <c r="K30" s="448"/>
      <c r="L30" s="246">
        <v>0</v>
      </c>
      <c r="M30" s="178">
        <f t="shared" si="7"/>
        <v>0</v>
      </c>
      <c r="N30" s="177"/>
      <c r="O30" s="8"/>
      <c r="P30" s="8"/>
    </row>
    <row r="31" spans="1:14" s="2" customFormat="1" ht="34.5" customHeight="1">
      <c r="A31" s="10">
        <v>11</v>
      </c>
      <c r="B31" s="89">
        <f>IF($J$3="yes",'YEAR 1'!B31,"")</f>
      </c>
      <c r="C31" s="24" t="s">
        <v>135</v>
      </c>
      <c r="D31" s="315"/>
      <c r="E31" s="96">
        <f>IF($J$3="yes",'YEAR 1'!E31,"")</f>
      </c>
      <c r="F31" s="88">
        <f>IF($J$3="yes",('YEAR 1'!F31*$G$5)+'YEAR 1'!F31,0)</f>
        <v>0</v>
      </c>
      <c r="G31" s="88">
        <f>IF($J$3="yes",'YEAR 1'!G31,0)</f>
        <v>0</v>
      </c>
      <c r="H31" s="63">
        <f t="shared" si="4"/>
        <v>0</v>
      </c>
      <c r="I31" s="27">
        <f t="shared" si="5"/>
      </c>
      <c r="J31" s="255">
        <f t="shared" si="6"/>
        <v>0</v>
      </c>
      <c r="K31" s="448"/>
      <c r="L31" s="246">
        <v>0</v>
      </c>
      <c r="M31" s="178">
        <f t="shared" si="7"/>
        <v>0</v>
      </c>
      <c r="N31" s="177"/>
    </row>
    <row r="32" spans="1:14" s="2" customFormat="1" ht="34.5" customHeight="1">
      <c r="A32" s="10">
        <v>12</v>
      </c>
      <c r="B32" s="89">
        <f>IF($J$3="yes",'YEAR 1'!B32,"")</f>
      </c>
      <c r="C32" s="25" t="s">
        <v>136</v>
      </c>
      <c r="D32" s="315"/>
      <c r="E32" s="96">
        <f>IF($J$3="yes",'YEAR 1'!E32,"")</f>
      </c>
      <c r="F32" s="88">
        <f>IF($J$3="yes",('YEAR 1'!F32*$G$5)+'YEAR 1'!F32,0)</f>
        <v>0</v>
      </c>
      <c r="G32" s="88">
        <f>IF($J$3="yes",'YEAR 1'!G32,0)</f>
        <v>0</v>
      </c>
      <c r="H32" s="63">
        <f t="shared" si="4"/>
        <v>0</v>
      </c>
      <c r="I32" s="27">
        <f t="shared" si="5"/>
      </c>
      <c r="J32" s="255">
        <f t="shared" si="6"/>
        <v>0</v>
      </c>
      <c r="K32" s="448"/>
      <c r="L32" s="246">
        <v>0</v>
      </c>
      <c r="M32" s="178">
        <f t="shared" si="7"/>
        <v>0</v>
      </c>
      <c r="N32" s="177"/>
    </row>
    <row r="33" spans="1:14" s="2" customFormat="1" ht="34.5" customHeight="1">
      <c r="A33" s="18">
        <v>13</v>
      </c>
      <c r="B33" s="89">
        <f>IF($J$3="yes",'YEAR 1'!B33,"")</f>
      </c>
      <c r="C33" s="25" t="s">
        <v>146</v>
      </c>
      <c r="D33" s="315"/>
      <c r="E33" s="96">
        <f>IF($J$3="yes",'YEAR 1'!E33,"")</f>
      </c>
      <c r="F33" s="88">
        <f>IF($J$3="yes",('YEAR 1'!F33*$G$5)+'YEAR 1'!F33,0)</f>
        <v>0</v>
      </c>
      <c r="G33" s="88">
        <f>IF($J$3="yes",'YEAR 1'!G33,0)</f>
        <v>0</v>
      </c>
      <c r="H33" s="63">
        <f t="shared" si="4"/>
        <v>0</v>
      </c>
      <c r="I33" s="27">
        <f t="shared" si="5"/>
      </c>
      <c r="J33" s="255">
        <f t="shared" si="6"/>
        <v>0</v>
      </c>
      <c r="K33" s="448"/>
      <c r="L33" s="246">
        <v>0</v>
      </c>
      <c r="M33" s="178">
        <f t="shared" si="7"/>
        <v>0</v>
      </c>
      <c r="N33" s="177"/>
    </row>
    <row r="34" spans="1:14" s="2" customFormat="1" ht="34.5" customHeight="1">
      <c r="A34" s="18">
        <v>14</v>
      </c>
      <c r="B34" s="89">
        <f>IF($J$3="yes",'YEAR 1'!B34,"")</f>
      </c>
      <c r="C34" s="25" t="s">
        <v>138</v>
      </c>
      <c r="D34" s="315"/>
      <c r="E34" s="96">
        <f>IF($J$3="yes",'YEAR 1'!E34,"")</f>
      </c>
      <c r="F34" s="88">
        <f>IF($J$3="yes",('YEAR 1'!F34*$G$5)+'YEAR 1'!F34,0)</f>
        <v>0</v>
      </c>
      <c r="G34" s="88">
        <f>IF($J$3="yes",'YEAR 1'!G34,0)</f>
        <v>0</v>
      </c>
      <c r="H34" s="63">
        <f t="shared" si="4"/>
        <v>0</v>
      </c>
      <c r="I34" s="27">
        <f t="shared" si="5"/>
      </c>
      <c r="J34" s="255">
        <f t="shared" si="6"/>
        <v>0</v>
      </c>
      <c r="K34" s="448"/>
      <c r="L34" s="246">
        <v>0</v>
      </c>
      <c r="M34" s="178">
        <f t="shared" si="7"/>
        <v>0</v>
      </c>
      <c r="N34" s="177"/>
    </row>
    <row r="35" spans="1:14" s="2" customFormat="1" ht="3" customHeight="1">
      <c r="A35" s="15"/>
      <c r="B35" s="7"/>
      <c r="C35" s="7"/>
      <c r="D35" s="7"/>
      <c r="E35" s="7"/>
      <c r="F35" s="7"/>
      <c r="G35" s="7"/>
      <c r="H35" s="7"/>
      <c r="I35" s="7"/>
      <c r="J35" s="7"/>
      <c r="K35" s="448"/>
      <c r="L35" s="365"/>
      <c r="M35" s="366"/>
      <c r="N35" s="177"/>
    </row>
    <row r="36" spans="1:14" s="2" customFormat="1" ht="18" customHeight="1" thickBot="1">
      <c r="A36" s="382" t="s">
        <v>45</v>
      </c>
      <c r="B36" s="383"/>
      <c r="C36" s="383"/>
      <c r="D36" s="383"/>
      <c r="E36" s="383"/>
      <c r="F36" s="383"/>
      <c r="G36" s="383"/>
      <c r="H36" s="383"/>
      <c r="I36" s="384"/>
      <c r="J36" s="233">
        <f>IF($J$3="yes",ROUND((SUM(J9:J18,J21:J34)),0),0)</f>
        <v>0</v>
      </c>
      <c r="K36" s="448"/>
      <c r="L36" s="259">
        <f>IF($J$3="yes",ROUND((SUM(L9:L18,L21:L34)),0),0)</f>
        <v>0</v>
      </c>
      <c r="M36" s="61">
        <f>IF($J$3="yes",ROUND((SUM(M9:M18,M21:M34)),0),0)</f>
        <v>0</v>
      </c>
      <c r="N36" s="177"/>
    </row>
    <row r="37" spans="1:14" s="2" customFormat="1" ht="12" customHeight="1">
      <c r="A37" s="396" t="s">
        <v>8</v>
      </c>
      <c r="B37" s="397"/>
      <c r="C37" s="397"/>
      <c r="D37" s="397"/>
      <c r="E37" s="397"/>
      <c r="F37" s="397"/>
      <c r="G37" s="397"/>
      <c r="H37" s="397"/>
      <c r="I37" s="397"/>
      <c r="J37" s="397"/>
      <c r="K37" s="448"/>
      <c r="L37" s="388"/>
      <c r="M37" s="389"/>
      <c r="N37" s="177"/>
    </row>
    <row r="38" spans="1:14" s="16" customFormat="1" ht="18" customHeight="1" thickBot="1">
      <c r="A38" s="402"/>
      <c r="B38" s="403"/>
      <c r="C38" s="403"/>
      <c r="D38" s="403"/>
      <c r="E38" s="403"/>
      <c r="F38" s="403"/>
      <c r="G38" s="403"/>
      <c r="H38" s="403"/>
      <c r="I38" s="403"/>
      <c r="J38" s="403"/>
      <c r="K38" s="448"/>
      <c r="L38" s="390"/>
      <c r="M38" s="391"/>
      <c r="N38" s="177"/>
    </row>
    <row r="39" spans="1:14" s="2" customFormat="1" ht="14.25" customHeight="1">
      <c r="A39" s="39">
        <v>1</v>
      </c>
      <c r="B39" s="413" t="s">
        <v>162</v>
      </c>
      <c r="C39" s="414"/>
      <c r="D39" s="414"/>
      <c r="E39" s="414"/>
      <c r="F39" s="414"/>
      <c r="G39" s="414"/>
      <c r="H39" s="414"/>
      <c r="I39" s="415"/>
      <c r="J39" s="256">
        <f>IF($J$3="yes",ROUND((0.235*(J9+J10+J11+J12+J13+J14+J15+J16+J17+J18+J22+J26+J21+J25+J31+J33)),0),0)</f>
        <v>0</v>
      </c>
      <c r="K39" s="448"/>
      <c r="L39" s="260">
        <f>IF($J$3="yes",ROUND((0.235*(L9+L10+L11+L12+L13+L14+L15+L16+L17+L18+L22+L26+L21+L25+L31+L33)),0),0)</f>
        <v>0</v>
      </c>
      <c r="M39" s="207">
        <f>IF($J$3="yes",ROUND((0.235*(M9+M10+M11+M12+M13+M14+M15+M16+M17+M18+M22+M26+M21+M25+M31+M33)),0),0)</f>
        <v>0</v>
      </c>
      <c r="N39" s="177"/>
    </row>
    <row r="40" spans="1:14" s="2" customFormat="1" ht="14.25" customHeight="1">
      <c r="A40" s="10">
        <v>2</v>
      </c>
      <c r="B40" s="385" t="s">
        <v>163</v>
      </c>
      <c r="C40" s="386"/>
      <c r="D40" s="386"/>
      <c r="E40" s="386"/>
      <c r="F40" s="386"/>
      <c r="G40" s="386"/>
      <c r="H40" s="386"/>
      <c r="I40" s="387"/>
      <c r="J40" s="239">
        <f>IF($J$3="yes",ROUND((0.07*(J23+J24+J27+J28+J32+J34)),0),0)</f>
        <v>0</v>
      </c>
      <c r="K40" s="448"/>
      <c r="L40" s="261">
        <f>IF($J$3="yes",ROUND((0.07*(L23+L24+L27+L28+L32+L34)),0),0)</f>
        <v>0</v>
      </c>
      <c r="M40" s="178">
        <f>IF($J$3="yes",ROUND((0.07*(M23+M24+M27+M28+M32+M34)),0),0)</f>
        <v>0</v>
      </c>
      <c r="N40" s="177"/>
    </row>
    <row r="41" spans="1:14" s="2" customFormat="1" ht="14.25" customHeight="1">
      <c r="A41" s="10">
        <v>3</v>
      </c>
      <c r="B41" s="385" t="s">
        <v>164</v>
      </c>
      <c r="C41" s="386"/>
      <c r="D41" s="386"/>
      <c r="E41" s="386"/>
      <c r="F41" s="386"/>
      <c r="G41" s="386"/>
      <c r="H41" s="386"/>
      <c r="I41" s="387"/>
      <c r="J41" s="239">
        <f>IF($J$3="yes",ROUND((0.02*(J30)),0),0)</f>
        <v>0</v>
      </c>
      <c r="K41" s="448"/>
      <c r="L41" s="261">
        <f>IF($J$3="yes",ROUND((0.02*(L30)),0),0)</f>
        <v>0</v>
      </c>
      <c r="M41" s="178">
        <f>IF($J$3="yes",ROUND((0.02*(M30)),0),0)</f>
        <v>0</v>
      </c>
      <c r="N41" s="177"/>
    </row>
    <row r="42" spans="1:14" s="2" customFormat="1" ht="14.25" customHeight="1">
      <c r="A42" s="10">
        <v>4</v>
      </c>
      <c r="B42" s="385" t="s">
        <v>165</v>
      </c>
      <c r="C42" s="386"/>
      <c r="D42" s="386"/>
      <c r="E42" s="386"/>
      <c r="F42" s="386"/>
      <c r="G42" s="386"/>
      <c r="H42" s="386"/>
      <c r="I42" s="387"/>
      <c r="J42" s="239">
        <f>IF($J$3="yes",ROUND((0.07*(J29)),0),0)</f>
        <v>0</v>
      </c>
      <c r="K42" s="448"/>
      <c r="L42" s="261">
        <f>IF($J$3="yes",ROUND((0.07*(L29)),0),0)</f>
        <v>0</v>
      </c>
      <c r="M42" s="304">
        <f>IF($J$3="yes",ROUND((0.07*(M29)),0),0)</f>
        <v>0</v>
      </c>
      <c r="N42" s="177"/>
    </row>
    <row r="43" spans="1:14" s="2" customFormat="1" ht="3" customHeight="1">
      <c r="A43" s="20"/>
      <c r="B43" s="21"/>
      <c r="C43" s="22"/>
      <c r="D43" s="21"/>
      <c r="E43" s="21"/>
      <c r="F43" s="23"/>
      <c r="G43" s="23"/>
      <c r="H43" s="23"/>
      <c r="I43" s="23"/>
      <c r="J43" s="23"/>
      <c r="K43" s="448"/>
      <c r="L43" s="365"/>
      <c r="M43" s="366"/>
      <c r="N43" s="177"/>
    </row>
    <row r="44" spans="1:14" s="2" customFormat="1" ht="18" customHeight="1">
      <c r="A44" s="372" t="s">
        <v>44</v>
      </c>
      <c r="B44" s="373"/>
      <c r="C44" s="373"/>
      <c r="D44" s="373"/>
      <c r="E44" s="373"/>
      <c r="F44" s="373"/>
      <c r="G44" s="373"/>
      <c r="H44" s="373"/>
      <c r="I44" s="374"/>
      <c r="J44" s="257">
        <f>IF($J$3="yes",ROUND((SUM(J39:J42)),0),0)</f>
        <v>0</v>
      </c>
      <c r="K44" s="448"/>
      <c r="L44" s="262">
        <f>IF($J$3="yes",ROUND((SUM(L39:L42)),0),0)</f>
        <v>0</v>
      </c>
      <c r="M44" s="70">
        <f>IF($J$3="yes",ROUND((SUM(M39:M42)),0),0)</f>
        <v>0</v>
      </c>
      <c r="N44" s="177"/>
    </row>
    <row r="45" spans="1:14" s="2" customFormat="1" ht="3" customHeight="1">
      <c r="A45" s="20"/>
      <c r="B45" s="21"/>
      <c r="C45" s="22"/>
      <c r="D45" s="21"/>
      <c r="E45" s="21"/>
      <c r="F45" s="23"/>
      <c r="G45" s="23"/>
      <c r="H45" s="23"/>
      <c r="I45" s="23"/>
      <c r="J45" s="23"/>
      <c r="K45" s="448"/>
      <c r="L45" s="495"/>
      <c r="M45" s="379"/>
      <c r="N45" s="177"/>
    </row>
    <row r="46" spans="1:14" s="2" customFormat="1" ht="18" customHeight="1" thickBot="1">
      <c r="A46" s="382" t="s">
        <v>51</v>
      </c>
      <c r="B46" s="383"/>
      <c r="C46" s="383"/>
      <c r="D46" s="383"/>
      <c r="E46" s="383"/>
      <c r="F46" s="383"/>
      <c r="G46" s="383"/>
      <c r="H46" s="383"/>
      <c r="I46" s="384"/>
      <c r="J46" s="258">
        <f>IF($J$3="yes",ROUND((SUM(J36,J44)),0),0)</f>
        <v>0</v>
      </c>
      <c r="K46" s="449"/>
      <c r="L46" s="263">
        <f>IF($J$3="yes",ROUND((SUM(L36,L44)),0),0)</f>
        <v>0</v>
      </c>
      <c r="M46" s="209">
        <f>IF($J$3="yes",ROUND((SUM(M36,M44)),0),0)</f>
        <v>0</v>
      </c>
      <c r="N46" s="177"/>
    </row>
    <row r="47" spans="1:13" ht="109.5" customHeight="1" thickBot="1">
      <c r="A47" s="492" t="s">
        <v>106</v>
      </c>
      <c r="B47" s="493"/>
      <c r="C47" s="493"/>
      <c r="D47" s="493"/>
      <c r="E47" s="493"/>
      <c r="F47" s="493"/>
      <c r="G47" s="493"/>
      <c r="H47" s="493"/>
      <c r="I47" s="493"/>
      <c r="J47" s="493"/>
      <c r="K47" s="493"/>
      <c r="L47" s="493"/>
      <c r="M47" s="494"/>
    </row>
    <row r="48" spans="1:13" s="218" customFormat="1" ht="35.25" customHeight="1" thickBot="1">
      <c r="A48" s="407" t="s">
        <v>134</v>
      </c>
      <c r="B48" s="408"/>
      <c r="C48" s="421" t="str">
        <f>'YEAR 1'!C48:D48</f>
        <v> </v>
      </c>
      <c r="D48" s="422"/>
      <c r="E48" s="407" t="s">
        <v>93</v>
      </c>
      <c r="F48" s="408"/>
      <c r="G48" s="423" t="str">
        <f>'YEAR 1'!G48:H48</f>
        <v> </v>
      </c>
      <c r="H48" s="424"/>
      <c r="I48" s="221"/>
      <c r="J48" s="367" t="s">
        <v>94</v>
      </c>
      <c r="K48" s="498"/>
      <c r="L48" s="362" t="s">
        <v>149</v>
      </c>
      <c r="M48" s="393" t="s">
        <v>95</v>
      </c>
    </row>
    <row r="49" spans="1:13" ht="32.25" customHeight="1" thickBot="1">
      <c r="A49" s="206" t="s">
        <v>37</v>
      </c>
      <c r="B49" s="220"/>
      <c r="C49" s="419">
        <f>'YEAR 1'!C49:D49</f>
        <v>0</v>
      </c>
      <c r="D49" s="420"/>
      <c r="E49" s="407" t="s">
        <v>31</v>
      </c>
      <c r="F49" s="408"/>
      <c r="G49" s="421">
        <f>'YEAR 1'!G49:H49</f>
        <v>0</v>
      </c>
      <c r="H49" s="422"/>
      <c r="I49" s="229"/>
      <c r="J49" s="368"/>
      <c r="K49" s="499"/>
      <c r="L49" s="363"/>
      <c r="M49" s="394"/>
    </row>
    <row r="50" spans="1:13" ht="32.25" customHeight="1" thickBot="1">
      <c r="A50" s="474" t="s">
        <v>0</v>
      </c>
      <c r="B50" s="475"/>
      <c r="C50" s="419">
        <f>'YEAR 1'!C50:D50</f>
        <v>0</v>
      </c>
      <c r="D50" s="420"/>
      <c r="E50" s="407" t="s">
        <v>36</v>
      </c>
      <c r="F50" s="408"/>
      <c r="G50" s="442">
        <f>'YEAR 1'!G50:H50</f>
        <v>0</v>
      </c>
      <c r="H50" s="443"/>
      <c r="I50" s="230"/>
      <c r="J50" s="369"/>
      <c r="K50" s="499"/>
      <c r="L50" s="364"/>
      <c r="M50" s="395"/>
    </row>
    <row r="51" spans="1:14" s="2" customFormat="1" ht="12" customHeight="1">
      <c r="A51" s="396" t="s">
        <v>27</v>
      </c>
      <c r="B51" s="397"/>
      <c r="C51" s="397"/>
      <c r="D51" s="397"/>
      <c r="E51" s="397"/>
      <c r="F51" s="397"/>
      <c r="G51" s="397"/>
      <c r="H51" s="397"/>
      <c r="I51" s="397"/>
      <c r="J51" s="398"/>
      <c r="K51" s="499"/>
      <c r="L51" s="478"/>
      <c r="M51" s="389"/>
      <c r="N51" s="177"/>
    </row>
    <row r="52" spans="1:14" s="16" customFormat="1" ht="18" customHeight="1" thickBot="1">
      <c r="A52" s="402"/>
      <c r="B52" s="403"/>
      <c r="C52" s="403"/>
      <c r="D52" s="403"/>
      <c r="E52" s="403"/>
      <c r="F52" s="403"/>
      <c r="G52" s="403"/>
      <c r="H52" s="403"/>
      <c r="I52" s="403"/>
      <c r="J52" s="404"/>
      <c r="K52" s="499"/>
      <c r="L52" s="479"/>
      <c r="M52" s="391"/>
      <c r="N52" s="177"/>
    </row>
    <row r="53" spans="1:14" s="2" customFormat="1" ht="15">
      <c r="A53" s="18">
        <v>1</v>
      </c>
      <c r="B53" s="172" t="s">
        <v>160</v>
      </c>
      <c r="C53" s="173"/>
      <c r="D53" s="173"/>
      <c r="E53" s="173"/>
      <c r="F53" s="173"/>
      <c r="G53" s="173"/>
      <c r="H53" s="173"/>
      <c r="I53" s="174"/>
      <c r="J53" s="171">
        <v>0</v>
      </c>
      <c r="K53" s="499"/>
      <c r="L53" s="180">
        <v>0</v>
      </c>
      <c r="M53" s="178">
        <f>IF($J$3="yes",ROUND(J53-L53,0),0)</f>
        <v>0</v>
      </c>
      <c r="N53" s="177"/>
    </row>
    <row r="54" spans="1:14" s="2" customFormat="1" ht="15">
      <c r="A54" s="10">
        <v>2</v>
      </c>
      <c r="B54" s="466" t="s">
        <v>38</v>
      </c>
      <c r="C54" s="467"/>
      <c r="D54" s="467"/>
      <c r="E54" s="467"/>
      <c r="F54" s="467"/>
      <c r="G54" s="467"/>
      <c r="H54" s="467"/>
      <c r="I54" s="468"/>
      <c r="J54" s="91">
        <f>IF($J$3="yes",'YEAR 1'!J54,0)</f>
        <v>0</v>
      </c>
      <c r="K54" s="499"/>
      <c r="L54" s="181">
        <v>0</v>
      </c>
      <c r="M54" s="178">
        <f>IF($J$3="yes",ROUND(J54-L54,0),0)</f>
        <v>0</v>
      </c>
      <c r="N54" s="177"/>
    </row>
    <row r="55" spans="1:14" s="2" customFormat="1" ht="3" customHeight="1">
      <c r="A55" s="20"/>
      <c r="B55" s="21"/>
      <c r="C55" s="22"/>
      <c r="D55" s="21"/>
      <c r="E55" s="21"/>
      <c r="F55" s="23"/>
      <c r="G55" s="23"/>
      <c r="H55" s="23"/>
      <c r="I55" s="23"/>
      <c r="J55" s="40"/>
      <c r="K55" s="499"/>
      <c r="L55" s="392"/>
      <c r="M55" s="366"/>
      <c r="N55" s="177"/>
    </row>
    <row r="56" spans="1:14" s="2" customFormat="1" ht="18" customHeight="1" thickBot="1">
      <c r="A56" s="461" t="s">
        <v>46</v>
      </c>
      <c r="B56" s="462"/>
      <c r="C56" s="462"/>
      <c r="D56" s="462"/>
      <c r="E56" s="462"/>
      <c r="F56" s="462"/>
      <c r="G56" s="462"/>
      <c r="H56" s="462"/>
      <c r="I56" s="463"/>
      <c r="J56" s="61">
        <f>IF($J$3="yes",ROUND((SUM(J53:J54)),0),0)</f>
        <v>0</v>
      </c>
      <c r="K56" s="499"/>
      <c r="L56" s="62">
        <f>IF($J$3="yes",ROUND((SUM(L53:L54)),0),0)</f>
        <v>0</v>
      </c>
      <c r="M56" s="70">
        <f>IF($J$3="yes",ROUND((SUM(M53:M54)),0),0)</f>
        <v>0</v>
      </c>
      <c r="N56" s="177"/>
    </row>
    <row r="57" spans="1:14" s="2" customFormat="1" ht="12" customHeight="1">
      <c r="A57" s="396" t="s">
        <v>9</v>
      </c>
      <c r="B57" s="397"/>
      <c r="C57" s="397"/>
      <c r="D57" s="397"/>
      <c r="E57" s="397"/>
      <c r="F57" s="397"/>
      <c r="G57" s="397"/>
      <c r="H57" s="397"/>
      <c r="I57" s="397"/>
      <c r="J57" s="398"/>
      <c r="K57" s="499"/>
      <c r="L57" s="478"/>
      <c r="M57" s="389"/>
      <c r="N57" s="177"/>
    </row>
    <row r="58" spans="1:14" s="16" customFormat="1" ht="18" customHeight="1" thickBot="1">
      <c r="A58" s="402"/>
      <c r="B58" s="403"/>
      <c r="C58" s="403"/>
      <c r="D58" s="403"/>
      <c r="E58" s="403"/>
      <c r="F58" s="403"/>
      <c r="G58" s="403"/>
      <c r="H58" s="403"/>
      <c r="I58" s="403"/>
      <c r="J58" s="404"/>
      <c r="K58" s="499"/>
      <c r="L58" s="479"/>
      <c r="M58" s="391"/>
      <c r="N58" s="177"/>
    </row>
    <row r="59" spans="1:14" s="2" customFormat="1" ht="15">
      <c r="A59" s="18">
        <v>1</v>
      </c>
      <c r="B59" s="483" t="s">
        <v>10</v>
      </c>
      <c r="C59" s="484"/>
      <c r="D59" s="484"/>
      <c r="E59" s="484"/>
      <c r="F59" s="484"/>
      <c r="G59" s="484"/>
      <c r="H59" s="484"/>
      <c r="I59" s="485"/>
      <c r="J59" s="171">
        <v>0</v>
      </c>
      <c r="K59" s="499"/>
      <c r="L59" s="181">
        <v>0</v>
      </c>
      <c r="M59" s="178">
        <f>IF($J$3="yes",ROUND(J59-L59,0),0)</f>
        <v>0</v>
      </c>
      <c r="N59" s="177"/>
    </row>
    <row r="60" spans="1:14" s="2" customFormat="1" ht="15">
      <c r="A60" s="10">
        <v>2</v>
      </c>
      <c r="B60" s="455" t="s">
        <v>11</v>
      </c>
      <c r="C60" s="456"/>
      <c r="D60" s="456"/>
      <c r="E60" s="456"/>
      <c r="F60" s="456"/>
      <c r="G60" s="456"/>
      <c r="H60" s="456"/>
      <c r="I60" s="457"/>
      <c r="J60" s="71">
        <v>0</v>
      </c>
      <c r="K60" s="499"/>
      <c r="L60" s="181">
        <v>0</v>
      </c>
      <c r="M60" s="178">
        <f>IF($J$3="yes",ROUND(J60-L60,0),0)</f>
        <v>0</v>
      </c>
      <c r="N60" s="177"/>
    </row>
    <row r="61" spans="1:14" s="2" customFormat="1" ht="3" customHeight="1">
      <c r="A61" s="20"/>
      <c r="B61" s="21"/>
      <c r="C61" s="22"/>
      <c r="D61" s="21"/>
      <c r="E61" s="21"/>
      <c r="F61" s="23"/>
      <c r="G61" s="23"/>
      <c r="H61" s="23"/>
      <c r="I61" s="23"/>
      <c r="J61" s="40"/>
      <c r="K61" s="499"/>
      <c r="L61" s="392"/>
      <c r="M61" s="366" t="e">
        <f>ROUND(J61-(L61+#REF!),0)</f>
        <v>#REF!</v>
      </c>
      <c r="N61" s="177"/>
    </row>
    <row r="62" spans="1:14" s="2" customFormat="1" ht="18" customHeight="1" thickBot="1">
      <c r="A62" s="431" t="s">
        <v>47</v>
      </c>
      <c r="B62" s="432"/>
      <c r="C62" s="432"/>
      <c r="D62" s="432"/>
      <c r="E62" s="432"/>
      <c r="F62" s="432"/>
      <c r="G62" s="432"/>
      <c r="H62" s="432"/>
      <c r="I62" s="433"/>
      <c r="J62" s="61">
        <f>IF($J$3="yes",ROUND((SUM(J59:J60)),0),0)</f>
        <v>0</v>
      </c>
      <c r="K62" s="499"/>
      <c r="L62" s="62">
        <f>IF($J$3="yes",ROUND((SUM(L59:L60)),0),0)</f>
        <v>0</v>
      </c>
      <c r="M62" s="70">
        <f>IF($J$3="yes",ROUND((SUM(M59:M60)),0),0)</f>
        <v>0</v>
      </c>
      <c r="N62" s="177"/>
    </row>
    <row r="63" spans="1:14" s="2" customFormat="1" ht="12" customHeight="1">
      <c r="A63" s="396" t="s">
        <v>12</v>
      </c>
      <c r="B63" s="397"/>
      <c r="C63" s="397"/>
      <c r="D63" s="397"/>
      <c r="E63" s="397"/>
      <c r="F63" s="397"/>
      <c r="G63" s="397"/>
      <c r="H63" s="397"/>
      <c r="I63" s="397"/>
      <c r="J63" s="398"/>
      <c r="K63" s="499"/>
      <c r="L63" s="478"/>
      <c r="M63" s="389"/>
      <c r="N63" s="177"/>
    </row>
    <row r="64" spans="1:14" s="16" customFormat="1" ht="18" customHeight="1" thickBot="1">
      <c r="A64" s="402"/>
      <c r="B64" s="403"/>
      <c r="C64" s="403"/>
      <c r="D64" s="403"/>
      <c r="E64" s="403"/>
      <c r="F64" s="403"/>
      <c r="G64" s="403"/>
      <c r="H64" s="403"/>
      <c r="I64" s="403"/>
      <c r="J64" s="404"/>
      <c r="K64" s="499"/>
      <c r="L64" s="479"/>
      <c r="M64" s="391"/>
      <c r="N64" s="177"/>
    </row>
    <row r="65" spans="1:14" s="2" customFormat="1" ht="15">
      <c r="A65" s="19">
        <v>1</v>
      </c>
      <c r="B65" s="483" t="s">
        <v>13</v>
      </c>
      <c r="C65" s="484"/>
      <c r="D65" s="484"/>
      <c r="E65" s="484"/>
      <c r="F65" s="484"/>
      <c r="G65" s="484"/>
      <c r="H65" s="484"/>
      <c r="I65" s="485"/>
      <c r="J65" s="171">
        <v>0</v>
      </c>
      <c r="K65" s="499"/>
      <c r="L65" s="181">
        <v>0</v>
      </c>
      <c r="M65" s="178">
        <f>IF($J$3="yes",ROUND(J65-L65,0),0)</f>
        <v>0</v>
      </c>
      <c r="N65" s="177"/>
    </row>
    <row r="66" spans="1:14" s="2" customFormat="1" ht="15">
      <c r="A66" s="14">
        <v>2</v>
      </c>
      <c r="B66" s="455" t="s">
        <v>14</v>
      </c>
      <c r="C66" s="456"/>
      <c r="D66" s="456"/>
      <c r="E66" s="456"/>
      <c r="F66" s="456"/>
      <c r="G66" s="456"/>
      <c r="H66" s="456"/>
      <c r="I66" s="457"/>
      <c r="J66" s="71">
        <v>0</v>
      </c>
      <c r="K66" s="499"/>
      <c r="L66" s="181">
        <v>0</v>
      </c>
      <c r="M66" s="178">
        <f>IF($J$3="yes",ROUND(J66-L66,0),0)</f>
        <v>0</v>
      </c>
      <c r="N66" s="177"/>
    </row>
    <row r="67" spans="1:14" s="2" customFormat="1" ht="15">
      <c r="A67" s="14">
        <v>3</v>
      </c>
      <c r="B67" s="455" t="s">
        <v>15</v>
      </c>
      <c r="C67" s="456"/>
      <c r="D67" s="456"/>
      <c r="E67" s="456"/>
      <c r="F67" s="456"/>
      <c r="G67" s="456"/>
      <c r="H67" s="456"/>
      <c r="I67" s="457"/>
      <c r="J67" s="71">
        <v>0</v>
      </c>
      <c r="K67" s="499"/>
      <c r="L67" s="181">
        <v>0</v>
      </c>
      <c r="M67" s="178">
        <f>IF($J$3="yes",ROUND(J67-L67,0),0)</f>
        <v>0</v>
      </c>
      <c r="N67" s="177"/>
    </row>
    <row r="68" spans="1:14" s="2" customFormat="1" ht="15">
      <c r="A68" s="14">
        <v>4</v>
      </c>
      <c r="B68" s="455" t="s">
        <v>5</v>
      </c>
      <c r="C68" s="456"/>
      <c r="D68" s="456"/>
      <c r="E68" s="456"/>
      <c r="F68" s="456"/>
      <c r="G68" s="456"/>
      <c r="H68" s="456"/>
      <c r="I68" s="457"/>
      <c r="J68" s="71">
        <v>0</v>
      </c>
      <c r="K68" s="499"/>
      <c r="L68" s="181">
        <v>0</v>
      </c>
      <c r="M68" s="178">
        <f>IF($J$3="yes",ROUND(J68-L68,0),0)</f>
        <v>0</v>
      </c>
      <c r="N68" s="177"/>
    </row>
    <row r="69" spans="1:14" s="2" customFormat="1" ht="3" customHeight="1">
      <c r="A69" s="20"/>
      <c r="B69" s="21"/>
      <c r="C69" s="22"/>
      <c r="D69" s="21"/>
      <c r="E69" s="21"/>
      <c r="F69" s="23"/>
      <c r="G69" s="23"/>
      <c r="H69" s="23"/>
      <c r="I69" s="23"/>
      <c r="J69" s="40"/>
      <c r="K69" s="499"/>
      <c r="L69" s="392"/>
      <c r="M69" s="366"/>
      <c r="N69" s="177"/>
    </row>
    <row r="70" spans="1:14" s="2" customFormat="1" ht="18" customHeight="1" thickBot="1">
      <c r="A70" s="431" t="s">
        <v>48</v>
      </c>
      <c r="B70" s="432"/>
      <c r="C70" s="432"/>
      <c r="D70" s="432"/>
      <c r="E70" s="432"/>
      <c r="F70" s="432"/>
      <c r="G70" s="432"/>
      <c r="H70" s="432"/>
      <c r="I70" s="433"/>
      <c r="J70" s="61">
        <f>IF($J$3="yes",ROUND((SUM(J65:J68)),0),0)</f>
        <v>0</v>
      </c>
      <c r="K70" s="499"/>
      <c r="L70" s="62">
        <f>IF($J$3="yes",ROUND((SUM(L65:L68)),0),0)</f>
        <v>0</v>
      </c>
      <c r="M70" s="70">
        <f>IF($J$3="yes",ROUND((SUM(M65:M68)),0),0)</f>
        <v>0</v>
      </c>
      <c r="N70" s="177"/>
    </row>
    <row r="71" spans="1:14" s="2" customFormat="1" ht="12" customHeight="1">
      <c r="A71" s="396" t="s">
        <v>16</v>
      </c>
      <c r="B71" s="397"/>
      <c r="C71" s="397"/>
      <c r="D71" s="397"/>
      <c r="E71" s="397"/>
      <c r="F71" s="397"/>
      <c r="G71" s="397"/>
      <c r="H71" s="397"/>
      <c r="I71" s="397"/>
      <c r="J71" s="398"/>
      <c r="K71" s="499"/>
      <c r="L71" s="478"/>
      <c r="M71" s="389"/>
      <c r="N71" s="177"/>
    </row>
    <row r="72" spans="1:14" s="16" customFormat="1" ht="18" customHeight="1" thickBot="1">
      <c r="A72" s="399"/>
      <c r="B72" s="400"/>
      <c r="C72" s="400"/>
      <c r="D72" s="400"/>
      <c r="E72" s="400"/>
      <c r="F72" s="400"/>
      <c r="G72" s="400"/>
      <c r="H72" s="400"/>
      <c r="I72" s="400"/>
      <c r="J72" s="401"/>
      <c r="K72" s="499"/>
      <c r="L72" s="479"/>
      <c r="M72" s="391"/>
      <c r="N72" s="177"/>
    </row>
    <row r="73" spans="1:14" s="2" customFormat="1" ht="15">
      <c r="A73" s="39">
        <v>1</v>
      </c>
      <c r="B73" s="413" t="s">
        <v>17</v>
      </c>
      <c r="C73" s="414"/>
      <c r="D73" s="414"/>
      <c r="E73" s="414"/>
      <c r="F73" s="414"/>
      <c r="G73" s="414"/>
      <c r="H73" s="414"/>
      <c r="I73" s="415"/>
      <c r="J73" s="72">
        <v>0</v>
      </c>
      <c r="K73" s="499"/>
      <c r="L73" s="181">
        <v>0</v>
      </c>
      <c r="M73" s="178">
        <f aca="true" t="shared" si="8" ref="M73:M78">IF($J$3="yes",ROUND(J73-L73,0),0)</f>
        <v>0</v>
      </c>
      <c r="N73" s="177"/>
    </row>
    <row r="74" spans="1:14" s="2" customFormat="1" ht="15">
      <c r="A74" s="10">
        <v>2</v>
      </c>
      <c r="B74" s="480" t="s">
        <v>39</v>
      </c>
      <c r="C74" s="481"/>
      <c r="D74" s="481"/>
      <c r="E74" s="481"/>
      <c r="F74" s="481"/>
      <c r="G74" s="481"/>
      <c r="H74" s="481"/>
      <c r="I74" s="482"/>
      <c r="J74" s="73">
        <v>0</v>
      </c>
      <c r="K74" s="499"/>
      <c r="L74" s="181">
        <v>0</v>
      </c>
      <c r="M74" s="178">
        <f t="shared" si="8"/>
        <v>0</v>
      </c>
      <c r="N74" s="177"/>
    </row>
    <row r="75" spans="1:14" s="2" customFormat="1" ht="15">
      <c r="A75" s="10">
        <v>3</v>
      </c>
      <c r="B75" s="385" t="s">
        <v>18</v>
      </c>
      <c r="C75" s="386"/>
      <c r="D75" s="386"/>
      <c r="E75" s="386"/>
      <c r="F75" s="386"/>
      <c r="G75" s="386"/>
      <c r="H75" s="386"/>
      <c r="I75" s="387"/>
      <c r="J75" s="73">
        <v>0</v>
      </c>
      <c r="K75" s="499"/>
      <c r="L75" s="181">
        <v>0</v>
      </c>
      <c r="M75" s="178">
        <f t="shared" si="8"/>
        <v>0</v>
      </c>
      <c r="N75" s="177"/>
    </row>
    <row r="76" spans="1:14" s="2" customFormat="1" ht="15">
      <c r="A76" s="10">
        <v>4</v>
      </c>
      <c r="B76" s="385" t="s">
        <v>19</v>
      </c>
      <c r="C76" s="386"/>
      <c r="D76" s="386"/>
      <c r="E76" s="386"/>
      <c r="F76" s="386"/>
      <c r="G76" s="386"/>
      <c r="H76" s="386"/>
      <c r="I76" s="387"/>
      <c r="J76" s="74">
        <v>0</v>
      </c>
      <c r="K76" s="499"/>
      <c r="L76" s="181">
        <v>0</v>
      </c>
      <c r="M76" s="178">
        <f t="shared" si="8"/>
        <v>0</v>
      </c>
      <c r="N76" s="177"/>
    </row>
    <row r="77" spans="1:14" s="2" customFormat="1" ht="15">
      <c r="A77" s="10">
        <v>5</v>
      </c>
      <c r="B77" s="160" t="s">
        <v>148</v>
      </c>
      <c r="C77" s="161"/>
      <c r="D77" s="161"/>
      <c r="E77" s="161"/>
      <c r="F77" s="161"/>
      <c r="G77" s="219"/>
      <c r="H77" s="161"/>
      <c r="I77" s="137"/>
      <c r="J77" s="74">
        <v>0</v>
      </c>
      <c r="K77" s="499"/>
      <c r="L77" s="181">
        <v>0</v>
      </c>
      <c r="M77" s="178">
        <f t="shared" si="8"/>
        <v>0</v>
      </c>
      <c r="N77" s="177"/>
    </row>
    <row r="78" spans="1:14" s="2" customFormat="1" ht="15">
      <c r="A78" s="10">
        <v>6</v>
      </c>
      <c r="B78" s="466" t="s">
        <v>5</v>
      </c>
      <c r="C78" s="467"/>
      <c r="D78" s="467"/>
      <c r="E78" s="467"/>
      <c r="F78" s="467"/>
      <c r="G78" s="467"/>
      <c r="H78" s="467"/>
      <c r="I78" s="468"/>
      <c r="J78" s="73">
        <v>0</v>
      </c>
      <c r="K78" s="499"/>
      <c r="L78" s="181">
        <v>0</v>
      </c>
      <c r="M78" s="178">
        <f t="shared" si="8"/>
        <v>0</v>
      </c>
      <c r="N78" s="177"/>
    </row>
    <row r="79" spans="1:14" s="2" customFormat="1" ht="3" customHeight="1">
      <c r="A79" s="12"/>
      <c r="B79" s="9"/>
      <c r="C79" s="26"/>
      <c r="D79" s="26"/>
      <c r="E79" s="26"/>
      <c r="F79" s="26"/>
      <c r="G79" s="26"/>
      <c r="H79" s="26"/>
      <c r="I79" s="26"/>
      <c r="J79" s="52"/>
      <c r="K79" s="499"/>
      <c r="L79" s="491"/>
      <c r="M79" s="465"/>
      <c r="N79" s="177"/>
    </row>
    <row r="80" spans="1:14" s="2" customFormat="1" ht="15">
      <c r="A80" s="458">
        <v>7</v>
      </c>
      <c r="B80" s="434" t="s">
        <v>84</v>
      </c>
      <c r="C80" s="435"/>
      <c r="D80" s="455" t="s">
        <v>69</v>
      </c>
      <c r="E80" s="456"/>
      <c r="F80" s="456"/>
      <c r="G80" s="456"/>
      <c r="H80" s="456"/>
      <c r="I80" s="457"/>
      <c r="J80" s="75">
        <v>0</v>
      </c>
      <c r="K80" s="499"/>
      <c r="L80" s="180">
        <v>0</v>
      </c>
      <c r="M80" s="178">
        <f>IF($J$3="yes",ROUND(J80-L80,0),0)</f>
        <v>0</v>
      </c>
      <c r="N80" s="177"/>
    </row>
    <row r="81" spans="1:14" s="2" customFormat="1" ht="15">
      <c r="A81" s="459"/>
      <c r="B81" s="436"/>
      <c r="C81" s="437"/>
      <c r="D81" s="385" t="s">
        <v>70</v>
      </c>
      <c r="E81" s="386"/>
      <c r="F81" s="469"/>
      <c r="G81" s="469"/>
      <c r="H81" s="469"/>
      <c r="I81" s="470"/>
      <c r="J81" s="73">
        <v>0</v>
      </c>
      <c r="K81" s="499"/>
      <c r="L81" s="181">
        <v>0</v>
      </c>
      <c r="M81" s="178">
        <f>IF($J$3="yes",ROUND(J81-L81,0),0)</f>
        <v>0</v>
      </c>
      <c r="N81" s="177"/>
    </row>
    <row r="82" spans="1:14" s="2" customFormat="1" ht="15">
      <c r="A82" s="459"/>
      <c r="B82" s="436"/>
      <c r="C82" s="437"/>
      <c r="D82" s="385" t="s">
        <v>71</v>
      </c>
      <c r="E82" s="386"/>
      <c r="F82" s="440"/>
      <c r="G82" s="440"/>
      <c r="H82" s="440"/>
      <c r="I82" s="441"/>
      <c r="J82" s="76">
        <f>IF($J$3="yes",ROUND((SUM(J80:J81)),0),0)</f>
        <v>0</v>
      </c>
      <c r="K82" s="499"/>
      <c r="L82" s="181">
        <v>0</v>
      </c>
      <c r="M82" s="178">
        <f>IF($J$3="yes",ROUND(J82-L82,0),0)</f>
        <v>0</v>
      </c>
      <c r="N82" s="177"/>
    </row>
    <row r="83" spans="1:14" s="2" customFormat="1" ht="15">
      <c r="A83" s="459"/>
      <c r="B83" s="436"/>
      <c r="C83" s="437"/>
      <c r="D83" s="385" t="s">
        <v>72</v>
      </c>
      <c r="E83" s="386"/>
      <c r="F83" s="440"/>
      <c r="G83" s="440"/>
      <c r="H83" s="440"/>
      <c r="I83" s="441"/>
      <c r="J83" s="76">
        <f>IF($J$3="yes",ROUND(J82-J84,0),0)</f>
        <v>0</v>
      </c>
      <c r="K83" s="499"/>
      <c r="L83" s="181">
        <v>0</v>
      </c>
      <c r="M83" s="178">
        <f>IF($J$3="yes",ROUND(J83-L83,0),0)</f>
        <v>0</v>
      </c>
      <c r="N83" s="177"/>
    </row>
    <row r="84" spans="1:14" s="2" customFormat="1" ht="15">
      <c r="A84" s="460"/>
      <c r="B84" s="438"/>
      <c r="C84" s="439"/>
      <c r="D84" s="385" t="s">
        <v>73</v>
      </c>
      <c r="E84" s="386"/>
      <c r="F84" s="440"/>
      <c r="G84" s="440"/>
      <c r="H84" s="440"/>
      <c r="I84" s="441"/>
      <c r="J84" s="76">
        <f>IF('YEAR 1'!J82&gt;25000,0,IF(J82&lt;25000-'YEAR 1'!J84,'YEAR 2'!J82,ROUND(25000-'YEAR 1'!J84,0)))</f>
        <v>0</v>
      </c>
      <c r="K84" s="499"/>
      <c r="L84" s="181">
        <v>0</v>
      </c>
      <c r="M84" s="178">
        <f>IF($J$3="yes",ROUND(J84-L84,0),0)</f>
        <v>0</v>
      </c>
      <c r="N84" s="177"/>
    </row>
    <row r="85" spans="1:14" s="2" customFormat="1" ht="3" customHeight="1">
      <c r="A85" s="12"/>
      <c r="B85" s="9"/>
      <c r="C85" s="26"/>
      <c r="D85" s="214"/>
      <c r="E85" s="214"/>
      <c r="F85" s="214"/>
      <c r="G85" s="214"/>
      <c r="H85" s="214"/>
      <c r="I85" s="214"/>
      <c r="J85" s="52"/>
      <c r="K85" s="499"/>
      <c r="L85" s="491"/>
      <c r="M85" s="465"/>
      <c r="N85" s="177"/>
    </row>
    <row r="86" spans="1:14" s="2" customFormat="1" ht="15">
      <c r="A86" s="458">
        <v>8</v>
      </c>
      <c r="B86" s="434" t="s">
        <v>85</v>
      </c>
      <c r="C86" s="435"/>
      <c r="D86" s="455" t="s">
        <v>74</v>
      </c>
      <c r="E86" s="456"/>
      <c r="F86" s="456"/>
      <c r="G86" s="456"/>
      <c r="H86" s="456"/>
      <c r="I86" s="457"/>
      <c r="J86" s="75">
        <v>0</v>
      </c>
      <c r="K86" s="499"/>
      <c r="L86" s="180">
        <v>0</v>
      </c>
      <c r="M86" s="178">
        <f>IF($J$3="yes",ROUND(J86-L86,0),0)</f>
        <v>0</v>
      </c>
      <c r="N86" s="177"/>
    </row>
    <row r="87" spans="1:14" s="2" customFormat="1" ht="15">
      <c r="A87" s="459"/>
      <c r="B87" s="436"/>
      <c r="C87" s="437"/>
      <c r="D87" s="385" t="s">
        <v>75</v>
      </c>
      <c r="E87" s="386"/>
      <c r="F87" s="469"/>
      <c r="G87" s="469"/>
      <c r="H87" s="469"/>
      <c r="I87" s="470"/>
      <c r="J87" s="73">
        <v>0</v>
      </c>
      <c r="K87" s="499"/>
      <c r="L87" s="181">
        <v>0</v>
      </c>
      <c r="M87" s="178">
        <f>IF($J$3="yes",ROUND(J87-L87,0),0)</f>
        <v>0</v>
      </c>
      <c r="N87" s="177"/>
    </row>
    <row r="88" spans="1:14" s="2" customFormat="1" ht="15">
      <c r="A88" s="459"/>
      <c r="B88" s="436"/>
      <c r="C88" s="437"/>
      <c r="D88" s="385" t="s">
        <v>76</v>
      </c>
      <c r="E88" s="386"/>
      <c r="F88" s="440"/>
      <c r="G88" s="440"/>
      <c r="H88" s="440"/>
      <c r="I88" s="441"/>
      <c r="J88" s="76">
        <f>IF($J$3="yes",ROUND((SUM(J86:J87)),0),0)</f>
        <v>0</v>
      </c>
      <c r="K88" s="499"/>
      <c r="L88" s="181">
        <v>0</v>
      </c>
      <c r="M88" s="178">
        <f>IF($J$3="yes",ROUND(J88-L88,0),0)</f>
        <v>0</v>
      </c>
      <c r="N88" s="177"/>
    </row>
    <row r="89" spans="1:14" s="2" customFormat="1" ht="15">
      <c r="A89" s="459"/>
      <c r="B89" s="436"/>
      <c r="C89" s="437"/>
      <c r="D89" s="385" t="s">
        <v>77</v>
      </c>
      <c r="E89" s="386"/>
      <c r="F89" s="440"/>
      <c r="G89" s="440"/>
      <c r="H89" s="440"/>
      <c r="I89" s="441"/>
      <c r="J89" s="76">
        <f>IF($J$3="yes",ROUND(J88-J90,0),0)</f>
        <v>0</v>
      </c>
      <c r="K89" s="499"/>
      <c r="L89" s="181">
        <v>0</v>
      </c>
      <c r="M89" s="178">
        <f>IF($J$3="yes",ROUND(J89-L89,0),0)</f>
        <v>0</v>
      </c>
      <c r="N89" s="177"/>
    </row>
    <row r="90" spans="1:14" s="2" customFormat="1" ht="15">
      <c r="A90" s="460"/>
      <c r="B90" s="438"/>
      <c r="C90" s="439"/>
      <c r="D90" s="385" t="s">
        <v>78</v>
      </c>
      <c r="E90" s="386"/>
      <c r="F90" s="440"/>
      <c r="G90" s="440"/>
      <c r="H90" s="440"/>
      <c r="I90" s="441"/>
      <c r="J90" s="76">
        <f>IF('YEAR 1'!J88&gt;25000,0,IF(J88&lt;25000-'YEAR 1'!J90,'YEAR 2'!J88,ROUND(25000-'YEAR 1'!J90,0)))</f>
        <v>0</v>
      </c>
      <c r="K90" s="499"/>
      <c r="L90" s="181">
        <v>0</v>
      </c>
      <c r="M90" s="178">
        <f>IF($J$3="yes",ROUND(J90-L90,0),0)</f>
        <v>0</v>
      </c>
      <c r="N90" s="177"/>
    </row>
    <row r="91" spans="1:14" s="2" customFormat="1" ht="3" customHeight="1">
      <c r="A91" s="12"/>
      <c r="B91" s="9"/>
      <c r="C91" s="26"/>
      <c r="D91" s="214"/>
      <c r="E91" s="214"/>
      <c r="F91" s="214"/>
      <c r="G91" s="214"/>
      <c r="H91" s="214"/>
      <c r="I91" s="214"/>
      <c r="J91" s="52"/>
      <c r="K91" s="499"/>
      <c r="L91" s="491"/>
      <c r="M91" s="465"/>
      <c r="N91" s="177"/>
    </row>
    <row r="92" spans="1:14" s="2" customFormat="1" ht="15">
      <c r="A92" s="458">
        <v>9</v>
      </c>
      <c r="B92" s="434" t="s">
        <v>86</v>
      </c>
      <c r="C92" s="435"/>
      <c r="D92" s="455" t="s">
        <v>79</v>
      </c>
      <c r="E92" s="456"/>
      <c r="F92" s="456"/>
      <c r="G92" s="456"/>
      <c r="H92" s="456"/>
      <c r="I92" s="457"/>
      <c r="J92" s="75">
        <v>0</v>
      </c>
      <c r="K92" s="499"/>
      <c r="L92" s="180">
        <v>0</v>
      </c>
      <c r="M92" s="178">
        <f>IF($J$3="yes",ROUND(J92-L92,0),0)</f>
        <v>0</v>
      </c>
      <c r="N92" s="177"/>
    </row>
    <row r="93" spans="1:14" s="2" customFormat="1" ht="15">
      <c r="A93" s="459"/>
      <c r="B93" s="436"/>
      <c r="C93" s="437"/>
      <c r="D93" s="385" t="s">
        <v>80</v>
      </c>
      <c r="E93" s="386"/>
      <c r="F93" s="469"/>
      <c r="G93" s="469"/>
      <c r="H93" s="469"/>
      <c r="I93" s="470"/>
      <c r="J93" s="73">
        <v>0</v>
      </c>
      <c r="K93" s="499"/>
      <c r="L93" s="181">
        <v>0</v>
      </c>
      <c r="M93" s="178">
        <f>IF($J$3="yes",ROUND(J93-L93,0),0)</f>
        <v>0</v>
      </c>
      <c r="N93" s="177"/>
    </row>
    <row r="94" spans="1:14" s="2" customFormat="1" ht="15">
      <c r="A94" s="459"/>
      <c r="B94" s="436"/>
      <c r="C94" s="437"/>
      <c r="D94" s="385" t="s">
        <v>81</v>
      </c>
      <c r="E94" s="386"/>
      <c r="F94" s="440"/>
      <c r="G94" s="440"/>
      <c r="H94" s="440"/>
      <c r="I94" s="441"/>
      <c r="J94" s="76">
        <f>IF($J$3="yes",ROUND((SUM(J92:J93)),0),0)</f>
        <v>0</v>
      </c>
      <c r="K94" s="499"/>
      <c r="L94" s="181">
        <v>0</v>
      </c>
      <c r="M94" s="178">
        <f>IF($J$3="yes",ROUND(J94-L94,0),0)</f>
        <v>0</v>
      </c>
      <c r="N94" s="177"/>
    </row>
    <row r="95" spans="1:14" s="2" customFormat="1" ht="15">
      <c r="A95" s="459"/>
      <c r="B95" s="436"/>
      <c r="C95" s="437"/>
      <c r="D95" s="385" t="s">
        <v>82</v>
      </c>
      <c r="E95" s="386"/>
      <c r="F95" s="440"/>
      <c r="G95" s="440"/>
      <c r="H95" s="440"/>
      <c r="I95" s="441"/>
      <c r="J95" s="76">
        <f>IF($J$3="yes",ROUND(J94-J96,0),0)</f>
        <v>0</v>
      </c>
      <c r="K95" s="499"/>
      <c r="L95" s="181">
        <v>0</v>
      </c>
      <c r="M95" s="178">
        <f>IF($J$3="yes",ROUND(J95-L95,0),0)</f>
        <v>0</v>
      </c>
      <c r="N95" s="177"/>
    </row>
    <row r="96" spans="1:14" s="2" customFormat="1" ht="15">
      <c r="A96" s="460"/>
      <c r="B96" s="438"/>
      <c r="C96" s="439"/>
      <c r="D96" s="385" t="s">
        <v>83</v>
      </c>
      <c r="E96" s="386"/>
      <c r="F96" s="440"/>
      <c r="G96" s="440"/>
      <c r="H96" s="440"/>
      <c r="I96" s="441"/>
      <c r="J96" s="76">
        <f>IF('YEAR 1'!J94&gt;25000,0,IF(J94&lt;25000-'YEAR 1'!J96,'YEAR 2'!J94,ROUND(25000-'YEAR 1'!J96,0)))</f>
        <v>0</v>
      </c>
      <c r="K96" s="499"/>
      <c r="L96" s="181">
        <v>0</v>
      </c>
      <c r="M96" s="178">
        <f>IF($J$3="yes",ROUND(J96-L96,0),0)</f>
        <v>0</v>
      </c>
      <c r="N96" s="177"/>
    </row>
    <row r="97" spans="1:14" s="2" customFormat="1" ht="3" customHeight="1">
      <c r="A97" s="12"/>
      <c r="B97" s="9"/>
      <c r="C97" s="26"/>
      <c r="D97" s="26"/>
      <c r="E97" s="26"/>
      <c r="F97" s="26"/>
      <c r="G97" s="26"/>
      <c r="H97" s="26"/>
      <c r="I97" s="26"/>
      <c r="J97" s="52"/>
      <c r="K97" s="499"/>
      <c r="L97" s="491"/>
      <c r="M97" s="465"/>
      <c r="N97" s="177"/>
    </row>
    <row r="98" spans="1:14" s="2" customFormat="1" ht="15">
      <c r="A98" s="458">
        <v>10</v>
      </c>
      <c r="B98" s="434" t="s">
        <v>139</v>
      </c>
      <c r="C98" s="435"/>
      <c r="D98" s="455" t="s">
        <v>140</v>
      </c>
      <c r="E98" s="456"/>
      <c r="F98" s="456"/>
      <c r="G98" s="456"/>
      <c r="H98" s="456"/>
      <c r="I98" s="457"/>
      <c r="J98" s="75">
        <v>0</v>
      </c>
      <c r="K98" s="499"/>
      <c r="L98" s="180">
        <v>0</v>
      </c>
      <c r="M98" s="178">
        <f>IF($J$3="yes",ROUND(J98-L98,0),0)</f>
        <v>0</v>
      </c>
      <c r="N98" s="177"/>
    </row>
    <row r="99" spans="1:14" s="2" customFormat="1" ht="15">
      <c r="A99" s="459"/>
      <c r="B99" s="436"/>
      <c r="C99" s="437"/>
      <c r="D99" s="385" t="s">
        <v>141</v>
      </c>
      <c r="E99" s="386"/>
      <c r="F99" s="469"/>
      <c r="G99" s="469"/>
      <c r="H99" s="469"/>
      <c r="I99" s="470"/>
      <c r="J99" s="73">
        <v>0</v>
      </c>
      <c r="K99" s="499"/>
      <c r="L99" s="181">
        <v>0</v>
      </c>
      <c r="M99" s="178">
        <f>IF($J$3="yes",ROUND(J99-L99,0),0)</f>
        <v>0</v>
      </c>
      <c r="N99" s="177"/>
    </row>
    <row r="100" spans="1:14" s="2" customFormat="1" ht="15">
      <c r="A100" s="459"/>
      <c r="B100" s="436"/>
      <c r="C100" s="437"/>
      <c r="D100" s="385" t="s">
        <v>142</v>
      </c>
      <c r="E100" s="386"/>
      <c r="F100" s="440"/>
      <c r="G100" s="440"/>
      <c r="H100" s="440"/>
      <c r="I100" s="441"/>
      <c r="J100" s="76">
        <f>IF($J$3="yes",ROUND((SUM(J98:J99)),0),0)</f>
        <v>0</v>
      </c>
      <c r="K100" s="499"/>
      <c r="L100" s="181">
        <v>0</v>
      </c>
      <c r="M100" s="178">
        <f>IF($J$3="yes",ROUND(J100-L100,0),0)</f>
        <v>0</v>
      </c>
      <c r="N100" s="177"/>
    </row>
    <row r="101" spans="1:14" s="2" customFormat="1" ht="15">
      <c r="A101" s="459"/>
      <c r="B101" s="436"/>
      <c r="C101" s="437"/>
      <c r="D101" s="385" t="s">
        <v>143</v>
      </c>
      <c r="E101" s="386"/>
      <c r="F101" s="440"/>
      <c r="G101" s="440"/>
      <c r="H101" s="440"/>
      <c r="I101" s="441"/>
      <c r="J101" s="76">
        <f>IF($J$3="yes",ROUND(J100-J102,0),0)</f>
        <v>0</v>
      </c>
      <c r="K101" s="499"/>
      <c r="L101" s="181">
        <v>0</v>
      </c>
      <c r="M101" s="178">
        <f>IF($J$3="yes",ROUND(J101-L101,0),0)</f>
        <v>0</v>
      </c>
      <c r="N101" s="177"/>
    </row>
    <row r="102" spans="1:14" s="2" customFormat="1" ht="15">
      <c r="A102" s="460"/>
      <c r="B102" s="438"/>
      <c r="C102" s="439"/>
      <c r="D102" s="385" t="s">
        <v>144</v>
      </c>
      <c r="E102" s="386"/>
      <c r="F102" s="440"/>
      <c r="G102" s="440"/>
      <c r="H102" s="440"/>
      <c r="I102" s="441"/>
      <c r="J102" s="76">
        <f>IF('YEAR 1'!J100&gt;25000,0,IF(J100&lt;25000-'YEAR 1'!J102,'YEAR 2'!J100,ROUND(25000-'YEAR 1'!J102,0)))</f>
        <v>0</v>
      </c>
      <c r="K102" s="499"/>
      <c r="L102" s="181">
        <v>0</v>
      </c>
      <c r="M102" s="178">
        <f>IF($J$3="yes",ROUND(J102-L102,0),0)</f>
        <v>0</v>
      </c>
      <c r="N102" s="177"/>
    </row>
    <row r="103" spans="1:14" s="2" customFormat="1" ht="3" customHeight="1">
      <c r="A103" s="12"/>
      <c r="B103" s="9"/>
      <c r="C103" s="26"/>
      <c r="D103" s="26"/>
      <c r="E103" s="26"/>
      <c r="F103" s="26"/>
      <c r="G103" s="26"/>
      <c r="H103" s="26"/>
      <c r="I103" s="26"/>
      <c r="J103" s="52"/>
      <c r="K103" s="499"/>
      <c r="L103" s="392"/>
      <c r="M103" s="366"/>
      <c r="N103" s="177"/>
    </row>
    <row r="104" spans="1:14" s="2" customFormat="1" ht="18" customHeight="1" thickBot="1">
      <c r="A104" s="461" t="s">
        <v>49</v>
      </c>
      <c r="B104" s="462"/>
      <c r="C104" s="462"/>
      <c r="D104" s="462"/>
      <c r="E104" s="462"/>
      <c r="F104" s="462"/>
      <c r="G104" s="462"/>
      <c r="H104" s="462"/>
      <c r="I104" s="463"/>
      <c r="J104" s="77">
        <f>ROUND((SUM(J73:J78,J82,J88,J94,J100)),0)</f>
        <v>0</v>
      </c>
      <c r="K104" s="499"/>
      <c r="L104" s="162">
        <f>ROUND((SUM(L73:L78,L82,L88,L94,L100)),0)</f>
        <v>0</v>
      </c>
      <c r="M104" s="163">
        <f>ROUND((SUM(M73:M78,M82,M88,M94,M100)),0)</f>
        <v>0</v>
      </c>
      <c r="N104" s="177"/>
    </row>
    <row r="105" spans="1:14" s="2" customFormat="1" ht="12" customHeight="1">
      <c r="A105" s="396" t="s">
        <v>43</v>
      </c>
      <c r="B105" s="397"/>
      <c r="C105" s="397"/>
      <c r="D105" s="397"/>
      <c r="E105" s="397"/>
      <c r="F105" s="397"/>
      <c r="G105" s="397"/>
      <c r="H105" s="397"/>
      <c r="I105" s="397"/>
      <c r="J105" s="398"/>
      <c r="K105" s="499"/>
      <c r="L105" s="478"/>
      <c r="M105" s="389"/>
      <c r="N105" s="177"/>
    </row>
    <row r="106" spans="1:14" s="16" customFormat="1" ht="18" customHeight="1" thickBot="1">
      <c r="A106" s="402"/>
      <c r="B106" s="403"/>
      <c r="C106" s="403"/>
      <c r="D106" s="403"/>
      <c r="E106" s="403"/>
      <c r="F106" s="403"/>
      <c r="G106" s="403"/>
      <c r="H106" s="403"/>
      <c r="I106" s="403"/>
      <c r="J106" s="404"/>
      <c r="K106" s="499"/>
      <c r="L106" s="479"/>
      <c r="M106" s="391"/>
      <c r="N106" s="177"/>
    </row>
    <row r="107" spans="1:14" s="2" customFormat="1" ht="18" customHeight="1" thickBot="1">
      <c r="A107" s="425" t="s">
        <v>50</v>
      </c>
      <c r="B107" s="426"/>
      <c r="C107" s="426"/>
      <c r="D107" s="426"/>
      <c r="E107" s="426"/>
      <c r="F107" s="426"/>
      <c r="G107" s="426"/>
      <c r="H107" s="426"/>
      <c r="I107" s="427"/>
      <c r="J107" s="78">
        <f>IF($J$3="yes",ROUND((SUM(J104,J70,J62,J56,J46)),0),0)</f>
        <v>0</v>
      </c>
      <c r="K107" s="499"/>
      <c r="L107" s="164">
        <f>IF($J$3="yes",ROUND((SUM(L104,L70,L62,L56,L46)),0),0)</f>
        <v>0</v>
      </c>
      <c r="M107" s="79">
        <f>IF($J$3="yes",ROUND((SUM(M104,M70,M62,M56,M46)),0),0)</f>
        <v>0</v>
      </c>
      <c r="N107" s="177"/>
    </row>
    <row r="108" spans="1:14" s="2" customFormat="1" ht="12" customHeight="1">
      <c r="A108" s="396" t="s">
        <v>32</v>
      </c>
      <c r="B108" s="397"/>
      <c r="C108" s="397"/>
      <c r="D108" s="397"/>
      <c r="E108" s="397"/>
      <c r="F108" s="397"/>
      <c r="G108" s="397"/>
      <c r="H108" s="397"/>
      <c r="I108" s="397"/>
      <c r="J108" s="398"/>
      <c r="K108" s="499"/>
      <c r="L108" s="478"/>
      <c r="M108" s="389"/>
      <c r="N108" s="177"/>
    </row>
    <row r="109" spans="1:14" s="16" customFormat="1" ht="18" customHeight="1" thickBot="1">
      <c r="A109" s="399"/>
      <c r="B109" s="400"/>
      <c r="C109" s="400"/>
      <c r="D109" s="400"/>
      <c r="E109" s="400"/>
      <c r="F109" s="400"/>
      <c r="G109" s="400"/>
      <c r="H109" s="400"/>
      <c r="I109" s="400"/>
      <c r="J109" s="401"/>
      <c r="K109" s="499"/>
      <c r="L109" s="479"/>
      <c r="M109" s="391"/>
      <c r="N109" s="177"/>
    </row>
    <row r="110" spans="1:14" s="2" customFormat="1" ht="14.25" customHeight="1">
      <c r="A110" s="39">
        <v>1</v>
      </c>
      <c r="B110" s="413" t="s">
        <v>33</v>
      </c>
      <c r="C110" s="414"/>
      <c r="D110" s="414"/>
      <c r="E110" s="414"/>
      <c r="F110" s="414"/>
      <c r="G110" s="414"/>
      <c r="H110" s="414"/>
      <c r="I110" s="415"/>
      <c r="J110" s="175">
        <f>ROUND((J107-(J83+J89+J95+J101+J77+J70+J56)),0)</f>
        <v>0</v>
      </c>
      <c r="K110" s="499"/>
      <c r="L110" s="165">
        <f>ROUND((L107-(L83+L89+L95+L101+L77+L70+L56)),0)</f>
        <v>0</v>
      </c>
      <c r="M110" s="179">
        <f>ROUND((M107-(M83+M89+M95+M101+M77+M70+M56)),0)</f>
        <v>0</v>
      </c>
      <c r="N110" s="177"/>
    </row>
    <row r="111" spans="1:14" s="2" customFormat="1" ht="14.25" customHeight="1">
      <c r="A111" s="10">
        <v>2</v>
      </c>
      <c r="B111" s="385" t="s">
        <v>40</v>
      </c>
      <c r="C111" s="386"/>
      <c r="D111" s="386"/>
      <c r="E111" s="386"/>
      <c r="F111" s="386"/>
      <c r="G111" s="386"/>
      <c r="H111" s="386"/>
      <c r="I111" s="387"/>
      <c r="J111" s="176"/>
      <c r="K111" s="499"/>
      <c r="L111" s="306"/>
      <c r="M111" s="307"/>
      <c r="N111" s="177"/>
    </row>
    <row r="112" spans="1:14" s="2" customFormat="1" ht="3" customHeight="1">
      <c r="A112" s="11"/>
      <c r="B112" s="29"/>
      <c r="C112" s="30"/>
      <c r="D112" s="29"/>
      <c r="E112" s="29"/>
      <c r="F112" s="26"/>
      <c r="G112" s="26"/>
      <c r="H112" s="26"/>
      <c r="I112" s="26"/>
      <c r="J112" s="40"/>
      <c r="K112" s="499"/>
      <c r="L112" s="491"/>
      <c r="M112" s="465"/>
      <c r="N112" s="177"/>
    </row>
    <row r="113" spans="1:14" s="2" customFormat="1" ht="18" customHeight="1" thickBot="1">
      <c r="A113" s="428" t="s">
        <v>35</v>
      </c>
      <c r="B113" s="429"/>
      <c r="C113" s="429"/>
      <c r="D113" s="429"/>
      <c r="E113" s="429"/>
      <c r="F113" s="429"/>
      <c r="G113" s="429"/>
      <c r="H113" s="429"/>
      <c r="I113" s="430"/>
      <c r="J113" s="78">
        <f>IF($J$3="yes",(IF(OR(J111=0.1,J111=0.15),(ROUND(J111*J107,0)),(ROUND(J111*J110,0)))),0)</f>
        <v>0</v>
      </c>
      <c r="K113" s="499"/>
      <c r="L113" s="280">
        <f>IF($J$3="yes",(IF(OR(J111=0.1,J111=0.15),(ROUND(L111*L107,0)),(ROUND(L111*L110,0)))),0)</f>
        <v>0</v>
      </c>
      <c r="M113" s="279">
        <f>IF($J$3="yes",(IF(OR(J111=0.1,J111=0.15),(ROUND(M111*M107,0)),(ROUND(M111*M110,0)))),0)</f>
        <v>0</v>
      </c>
      <c r="N113" s="177"/>
    </row>
    <row r="114" spans="1:14" s="2" customFormat="1" ht="12" customHeight="1">
      <c r="A114" s="396" t="s">
        <v>41</v>
      </c>
      <c r="B114" s="397"/>
      <c r="C114" s="397"/>
      <c r="D114" s="397"/>
      <c r="E114" s="397"/>
      <c r="F114" s="397"/>
      <c r="G114" s="397"/>
      <c r="H114" s="397"/>
      <c r="I114" s="397"/>
      <c r="J114" s="398"/>
      <c r="K114" s="499"/>
      <c r="L114" s="478"/>
      <c r="M114" s="389"/>
      <c r="N114" s="177"/>
    </row>
    <row r="115" spans="1:14" s="16" customFormat="1" ht="18" customHeight="1" thickBot="1">
      <c r="A115" s="402"/>
      <c r="B115" s="403"/>
      <c r="C115" s="403"/>
      <c r="D115" s="403"/>
      <c r="E115" s="403"/>
      <c r="F115" s="403"/>
      <c r="G115" s="403"/>
      <c r="H115" s="403"/>
      <c r="I115" s="403"/>
      <c r="J115" s="404"/>
      <c r="K115" s="499"/>
      <c r="L115" s="479"/>
      <c r="M115" s="391"/>
      <c r="N115" s="177"/>
    </row>
    <row r="116" spans="1:14" s="2" customFormat="1" ht="18" customHeight="1" thickBot="1">
      <c r="A116" s="425" t="s">
        <v>34</v>
      </c>
      <c r="B116" s="426"/>
      <c r="C116" s="426"/>
      <c r="D116" s="426"/>
      <c r="E116" s="426"/>
      <c r="F116" s="426"/>
      <c r="G116" s="426"/>
      <c r="H116" s="426"/>
      <c r="I116" s="427"/>
      <c r="J116" s="78">
        <f>IF($J$3="yes",ROUND(J113+J107,0),0)</f>
        <v>0</v>
      </c>
      <c r="K116" s="499"/>
      <c r="L116" s="164">
        <f>IF($J$3="yes",ROUND(L113+L107,0),0)</f>
        <v>0</v>
      </c>
      <c r="M116" s="79">
        <f>IF($J$3="yes",ROUND(M113+M107,0),0)</f>
        <v>0</v>
      </c>
      <c r="N116" s="177"/>
    </row>
    <row r="117" spans="1:14" s="2" customFormat="1" ht="12" customHeight="1">
      <c r="A117" s="396" t="s">
        <v>42</v>
      </c>
      <c r="B117" s="397"/>
      <c r="C117" s="397"/>
      <c r="D117" s="397"/>
      <c r="E117" s="397"/>
      <c r="F117" s="397"/>
      <c r="G117" s="397"/>
      <c r="H117" s="397"/>
      <c r="I117" s="397"/>
      <c r="J117" s="398"/>
      <c r="K117" s="499"/>
      <c r="L117" s="478"/>
      <c r="M117" s="389"/>
      <c r="N117" s="177"/>
    </row>
    <row r="118" spans="1:14" s="16" customFormat="1" ht="18" customHeight="1" thickBot="1">
      <c r="A118" s="399"/>
      <c r="B118" s="400"/>
      <c r="C118" s="400"/>
      <c r="D118" s="400"/>
      <c r="E118" s="400"/>
      <c r="F118" s="400"/>
      <c r="G118" s="400"/>
      <c r="H118" s="400"/>
      <c r="I118" s="400"/>
      <c r="J118" s="401"/>
      <c r="K118" s="499"/>
      <c r="L118" s="490"/>
      <c r="M118" s="451"/>
      <c r="N118" s="177"/>
    </row>
    <row r="119" spans="1:14" s="3" customFormat="1" ht="18" customHeight="1" thickBot="1">
      <c r="A119" s="452" t="s">
        <v>24</v>
      </c>
      <c r="B119" s="453"/>
      <c r="C119" s="453"/>
      <c r="D119" s="453"/>
      <c r="E119" s="453"/>
      <c r="F119" s="453"/>
      <c r="G119" s="453"/>
      <c r="H119" s="453"/>
      <c r="I119" s="454"/>
      <c r="J119" s="81">
        <v>0</v>
      </c>
      <c r="K119" s="499"/>
      <c r="L119" s="205"/>
      <c r="M119" s="133">
        <f>IF($J$3="yes",ROUND(J119,0),0)</f>
        <v>0</v>
      </c>
      <c r="N119" s="177"/>
    </row>
    <row r="120" spans="1:14" s="2" customFormat="1" ht="12" customHeight="1">
      <c r="A120" s="396" t="s">
        <v>25</v>
      </c>
      <c r="B120" s="397"/>
      <c r="C120" s="397"/>
      <c r="D120" s="397"/>
      <c r="E120" s="397"/>
      <c r="F120" s="397"/>
      <c r="G120" s="397"/>
      <c r="H120" s="397"/>
      <c r="I120" s="397"/>
      <c r="J120" s="398"/>
      <c r="K120" s="499"/>
      <c r="L120" s="478"/>
      <c r="M120" s="389"/>
      <c r="N120" s="177"/>
    </row>
    <row r="121" spans="1:14" s="16" customFormat="1" ht="18" customHeight="1" thickBot="1">
      <c r="A121" s="399"/>
      <c r="B121" s="400"/>
      <c r="C121" s="400"/>
      <c r="D121" s="400"/>
      <c r="E121" s="400"/>
      <c r="F121" s="400"/>
      <c r="G121" s="400"/>
      <c r="H121" s="400"/>
      <c r="I121" s="400"/>
      <c r="J121" s="401"/>
      <c r="K121" s="499"/>
      <c r="L121" s="479"/>
      <c r="M121" s="391"/>
      <c r="N121" s="177"/>
    </row>
    <row r="122" spans="1:14" ht="33.75" customHeight="1" thickBot="1">
      <c r="A122" s="416" t="s">
        <v>26</v>
      </c>
      <c r="B122" s="417"/>
      <c r="C122" s="417"/>
      <c r="D122" s="417"/>
      <c r="E122" s="417"/>
      <c r="F122" s="417"/>
      <c r="G122" s="417"/>
      <c r="H122" s="417"/>
      <c r="I122" s="418"/>
      <c r="J122" s="80">
        <f>IF($J$3="yes",ROUND(J116-J119,0),0)</f>
        <v>0</v>
      </c>
      <c r="K122" s="500"/>
      <c r="L122" s="166">
        <f>IF($J$3="yes",ROUND(L116-L119,0),0)</f>
        <v>0</v>
      </c>
      <c r="M122" s="167">
        <f>IF($J$3="yes",ROUND(M116-M119,0),0)</f>
        <v>0</v>
      </c>
      <c r="N122" s="177"/>
    </row>
    <row r="124" spans="2:17" ht="18.75">
      <c r="B124" s="486"/>
      <c r="C124" s="486"/>
      <c r="D124" s="281" t="s">
        <v>166</v>
      </c>
      <c r="Q124" s="13">
        <v>0.55</v>
      </c>
    </row>
    <row r="125" ht="12.75">
      <c r="Q125" s="13">
        <v>0.52</v>
      </c>
    </row>
    <row r="126" ht="12.75">
      <c r="Q126" s="13">
        <v>0.5</v>
      </c>
    </row>
    <row r="127" ht="12.75">
      <c r="Q127" s="13">
        <v>0.48</v>
      </c>
    </row>
    <row r="128" ht="12.75">
      <c r="Q128" s="13">
        <v>0.47</v>
      </c>
    </row>
    <row r="129" ht="12.75">
      <c r="Q129" s="13">
        <v>0.465</v>
      </c>
    </row>
    <row r="130" ht="12.75">
      <c r="Q130" s="13">
        <v>0.46</v>
      </c>
    </row>
    <row r="131" ht="12.75">
      <c r="Q131" s="13">
        <v>0.325</v>
      </c>
    </row>
    <row r="132" ht="12.75">
      <c r="Q132" s="13">
        <v>0.315</v>
      </c>
    </row>
    <row r="133" ht="12.75">
      <c r="Q133" s="13">
        <v>0.3</v>
      </c>
    </row>
    <row r="134" ht="12.75">
      <c r="Q134" s="13">
        <v>0.26</v>
      </c>
    </row>
    <row r="135" ht="12.75">
      <c r="Q135" s="13">
        <v>0.15</v>
      </c>
    </row>
    <row r="136" ht="12.75">
      <c r="Q136" s="13">
        <v>0.1</v>
      </c>
    </row>
    <row r="137" ht="12.75">
      <c r="Q137" s="13">
        <v>0.08</v>
      </c>
    </row>
    <row r="138" ht="12.75">
      <c r="Q138" s="13">
        <v>0</v>
      </c>
    </row>
  </sheetData>
  <sheetProtection sheet="1" selectLockedCells="1"/>
  <mergeCells count="130">
    <mergeCell ref="D99:I99"/>
    <mergeCell ref="D100:I100"/>
    <mergeCell ref="D101:I101"/>
    <mergeCell ref="D102:I102"/>
    <mergeCell ref="L103:M103"/>
    <mergeCell ref="B124:C124"/>
    <mergeCell ref="B110:I110"/>
    <mergeCell ref="B111:I111"/>
    <mergeCell ref="L112:M112"/>
    <mergeCell ref="A119:I119"/>
    <mergeCell ref="L91:M91"/>
    <mergeCell ref="A92:A96"/>
    <mergeCell ref="B92:C96"/>
    <mergeCell ref="D92:I92"/>
    <mergeCell ref="D93:I93"/>
    <mergeCell ref="D94:I94"/>
    <mergeCell ref="D95:I95"/>
    <mergeCell ref="D96:I96"/>
    <mergeCell ref="K48:K122"/>
    <mergeCell ref="L85:M85"/>
    <mergeCell ref="A86:A90"/>
    <mergeCell ref="B86:C90"/>
    <mergeCell ref="D86:I86"/>
    <mergeCell ref="D87:I87"/>
    <mergeCell ref="D88:I88"/>
    <mergeCell ref="D89:I89"/>
    <mergeCell ref="D90:I90"/>
    <mergeCell ref="A1:M1"/>
    <mergeCell ref="A2:M2"/>
    <mergeCell ref="A5:B5"/>
    <mergeCell ref="C3:D3"/>
    <mergeCell ref="E3:F3"/>
    <mergeCell ref="E4:F4"/>
    <mergeCell ref="C5:D5"/>
    <mergeCell ref="A4:B4"/>
    <mergeCell ref="A3:B3"/>
    <mergeCell ref="G3:H3"/>
    <mergeCell ref="G4:H4"/>
    <mergeCell ref="C4:D4"/>
    <mergeCell ref="E5:F5"/>
    <mergeCell ref="G5:H5"/>
    <mergeCell ref="J3:J4"/>
    <mergeCell ref="L3:L5"/>
    <mergeCell ref="A51:J52"/>
    <mergeCell ref="L51:M52"/>
    <mergeCell ref="A47:M47"/>
    <mergeCell ref="B54:I54"/>
    <mergeCell ref="J48:J50"/>
    <mergeCell ref="B41:I41"/>
    <mergeCell ref="B42:I42"/>
    <mergeCell ref="L43:M43"/>
    <mergeCell ref="A44:I44"/>
    <mergeCell ref="L45:M45"/>
    <mergeCell ref="L55:M55"/>
    <mergeCell ref="A56:I56"/>
    <mergeCell ref="A57:J58"/>
    <mergeCell ref="L57:M58"/>
    <mergeCell ref="B59:I59"/>
    <mergeCell ref="B60:I60"/>
    <mergeCell ref="L61:M61"/>
    <mergeCell ref="A62:I62"/>
    <mergeCell ref="A63:J64"/>
    <mergeCell ref="L63:M64"/>
    <mergeCell ref="B65:I65"/>
    <mergeCell ref="B66:I66"/>
    <mergeCell ref="B67:I67"/>
    <mergeCell ref="B68:I68"/>
    <mergeCell ref="L69:M69"/>
    <mergeCell ref="A70:I70"/>
    <mergeCell ref="A71:J72"/>
    <mergeCell ref="L71:M72"/>
    <mergeCell ref="B73:I73"/>
    <mergeCell ref="B74:I74"/>
    <mergeCell ref="B75:I75"/>
    <mergeCell ref="B76:I76"/>
    <mergeCell ref="B78:I78"/>
    <mergeCell ref="L79:M79"/>
    <mergeCell ref="A80:A84"/>
    <mergeCell ref="B80:C84"/>
    <mergeCell ref="D80:I80"/>
    <mergeCell ref="D81:I81"/>
    <mergeCell ref="D82:I82"/>
    <mergeCell ref="D83:I83"/>
    <mergeCell ref="D84:I84"/>
    <mergeCell ref="L97:M97"/>
    <mergeCell ref="A104:I104"/>
    <mergeCell ref="A105:J106"/>
    <mergeCell ref="L105:M106"/>
    <mergeCell ref="A107:I107"/>
    <mergeCell ref="A108:J109"/>
    <mergeCell ref="L108:M109"/>
    <mergeCell ref="A98:A102"/>
    <mergeCell ref="B98:C102"/>
    <mergeCell ref="D98:I98"/>
    <mergeCell ref="A120:J121"/>
    <mergeCell ref="L120:M121"/>
    <mergeCell ref="A122:I122"/>
    <mergeCell ref="A113:I113"/>
    <mergeCell ref="A114:J115"/>
    <mergeCell ref="L114:M115"/>
    <mergeCell ref="A116:I116"/>
    <mergeCell ref="A117:J118"/>
    <mergeCell ref="L117:M118"/>
    <mergeCell ref="C48:D48"/>
    <mergeCell ref="E48:F48"/>
    <mergeCell ref="G48:H48"/>
    <mergeCell ref="A46:I46"/>
    <mergeCell ref="A36:I36"/>
    <mergeCell ref="A37:J38"/>
    <mergeCell ref="B39:I39"/>
    <mergeCell ref="L48:L50"/>
    <mergeCell ref="M48:M50"/>
    <mergeCell ref="C49:D49"/>
    <mergeCell ref="E49:F49"/>
    <mergeCell ref="G49:H49"/>
    <mergeCell ref="A50:B50"/>
    <mergeCell ref="C50:D50"/>
    <mergeCell ref="E50:F50"/>
    <mergeCell ref="G50:H50"/>
    <mergeCell ref="A48:B48"/>
    <mergeCell ref="M3:M5"/>
    <mergeCell ref="K3:K46"/>
    <mergeCell ref="L35:M35"/>
    <mergeCell ref="L37:M38"/>
    <mergeCell ref="B40:I40"/>
    <mergeCell ref="A6:J7"/>
    <mergeCell ref="L6:M7"/>
    <mergeCell ref="L8:M8"/>
    <mergeCell ref="A19:J20"/>
    <mergeCell ref="L19:M20"/>
  </mergeCells>
  <dataValidations count="3">
    <dataValidation type="whole" operator="notBetween" allowBlank="1" showInputMessage="1" showErrorMessage="1" sqref="J53:J54">
      <formula1>1</formula1>
      <formula2>4999</formula2>
    </dataValidation>
    <dataValidation type="list" allowBlank="1" showInputMessage="1" showErrorMessage="1" sqref="L112">
      <formula1>$Q$124:$Q$129</formula1>
    </dataValidation>
    <dataValidation type="list" allowBlank="1" showInputMessage="1" showErrorMessage="1" sqref="J111">
      <formula1>$Q$124:$Q$138</formula1>
    </dataValidation>
  </dataValidations>
  <printOptions horizontalCentered="1" verticalCentered="1"/>
  <pageMargins left="0.52" right="0.25" top="0.25" bottom="0.5" header="0.3" footer="0.18"/>
  <pageSetup fitToHeight="2" horizontalDpi="600" verticalDpi="600" orientation="portrait" scale="40" r:id="rId4"/>
  <headerFooter>
    <oddFooter>&amp;R&amp;12Grant Proposal Budget
Year 1
Page &amp;P of &amp;N</oddFooter>
  </headerFooter>
  <rowBreaks count="1" manualBreakCount="1">
    <brk id="46" max="12"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tabColor rgb="FF92D050"/>
  </sheetPr>
  <dimension ref="A1:BC138"/>
  <sheetViews>
    <sheetView showGridLines="0" zoomScale="75" zoomScaleNormal="75" zoomScaleSheetLayoutView="75" zoomScalePageLayoutView="0" workbookViewId="0" topLeftCell="A1">
      <pane ySplit="5" topLeftCell="A96"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20.7109375" style="1" customWidth="1"/>
    <col min="11" max="11" width="2.57421875" style="1" customWidth="1"/>
    <col min="12" max="13" width="25.7109375" style="1" customWidth="1"/>
    <col min="14" max="14" width="6.140625" style="1" hidden="1" customWidth="1"/>
    <col min="15" max="15" width="0" style="1" hidden="1" customWidth="1"/>
    <col min="16" max="16" width="10.140625" style="1" hidden="1" customWidth="1"/>
    <col min="17" max="17" width="0.13671875" style="1" customWidth="1"/>
    <col min="18" max="18" width="0.2890625" style="1" customWidth="1"/>
    <col min="19" max="16384" width="9.140625" style="1" customWidth="1"/>
  </cols>
  <sheetData>
    <row r="1" spans="1:13" ht="30" customHeight="1" thickBot="1">
      <c r="A1" s="471" t="s">
        <v>155</v>
      </c>
      <c r="B1" s="472"/>
      <c r="C1" s="472"/>
      <c r="D1" s="472"/>
      <c r="E1" s="472"/>
      <c r="F1" s="472"/>
      <c r="G1" s="472"/>
      <c r="H1" s="472"/>
      <c r="I1" s="472"/>
      <c r="J1" s="472"/>
      <c r="K1" s="472"/>
      <c r="L1" s="472"/>
      <c r="M1" s="473"/>
    </row>
    <row r="2" spans="1:13" ht="109.5" customHeight="1" thickBot="1">
      <c r="A2" s="492" t="s">
        <v>108</v>
      </c>
      <c r="B2" s="493"/>
      <c r="C2" s="493"/>
      <c r="D2" s="493"/>
      <c r="E2" s="493"/>
      <c r="F2" s="493"/>
      <c r="G2" s="493"/>
      <c r="H2" s="493"/>
      <c r="I2" s="493"/>
      <c r="J2" s="493"/>
      <c r="K2" s="493"/>
      <c r="L2" s="493"/>
      <c r="M2" s="494"/>
    </row>
    <row r="3" spans="1:13" s="218" customFormat="1" ht="35.25" customHeight="1" thickBot="1">
      <c r="A3" s="407" t="s">
        <v>134</v>
      </c>
      <c r="B3" s="408"/>
      <c r="C3" s="421" t="str">
        <f>'YEAR 1'!C3:D3</f>
        <v> </v>
      </c>
      <c r="D3" s="422"/>
      <c r="E3" s="407" t="s">
        <v>93</v>
      </c>
      <c r="F3" s="408"/>
      <c r="G3" s="423" t="str">
        <f>'YEAR 1'!G3:H3</f>
        <v> </v>
      </c>
      <c r="H3" s="424"/>
      <c r="I3" s="223"/>
      <c r="J3" s="496" t="str">
        <f>IF($G$4&gt;2,"yes","no")</f>
        <v>no</v>
      </c>
      <c r="K3" s="265"/>
      <c r="L3" s="362" t="s">
        <v>147</v>
      </c>
      <c r="M3" s="367" t="s">
        <v>62</v>
      </c>
    </row>
    <row r="4" spans="1:13" ht="34.5" customHeight="1" thickBot="1">
      <c r="A4" s="407" t="s">
        <v>37</v>
      </c>
      <c r="B4" s="408"/>
      <c r="C4" s="419">
        <f>'YEAR 1'!C4:D4</f>
        <v>0</v>
      </c>
      <c r="D4" s="420"/>
      <c r="E4" s="407" t="s">
        <v>31</v>
      </c>
      <c r="F4" s="408"/>
      <c r="G4" s="421">
        <f>'YEAR 1'!G4:H4</f>
        <v>0</v>
      </c>
      <c r="H4" s="422"/>
      <c r="I4" s="264"/>
      <c r="J4" s="497"/>
      <c r="K4" s="266"/>
      <c r="L4" s="363"/>
      <c r="M4" s="368"/>
    </row>
    <row r="5" spans="1:13" ht="34.5" customHeight="1" thickBot="1">
      <c r="A5" s="474" t="s">
        <v>0</v>
      </c>
      <c r="B5" s="475"/>
      <c r="C5" s="419">
        <f>'YEAR 1'!C5:D5</f>
        <v>0</v>
      </c>
      <c r="D5" s="420"/>
      <c r="E5" s="407" t="s">
        <v>36</v>
      </c>
      <c r="F5" s="408"/>
      <c r="G5" s="442">
        <f>'YEAR 1'!G5:H5</f>
        <v>0</v>
      </c>
      <c r="H5" s="443"/>
      <c r="I5" s="227"/>
      <c r="J5" s="36" t="s">
        <v>61</v>
      </c>
      <c r="K5" s="266"/>
      <c r="L5" s="364"/>
      <c r="M5" s="369"/>
    </row>
    <row r="6" spans="1:13" ht="12" customHeight="1">
      <c r="A6" s="396" t="s">
        <v>6</v>
      </c>
      <c r="B6" s="397"/>
      <c r="C6" s="397"/>
      <c r="D6" s="397"/>
      <c r="E6" s="397"/>
      <c r="F6" s="397"/>
      <c r="G6" s="397"/>
      <c r="H6" s="397"/>
      <c r="I6" s="397"/>
      <c r="J6" s="398"/>
      <c r="K6" s="266"/>
      <c r="L6" s="396"/>
      <c r="M6" s="398"/>
    </row>
    <row r="7" spans="1:13" s="17" customFormat="1" ht="18" customHeight="1" thickBot="1">
      <c r="A7" s="399"/>
      <c r="B7" s="400"/>
      <c r="C7" s="400"/>
      <c r="D7" s="400"/>
      <c r="E7" s="400"/>
      <c r="F7" s="400"/>
      <c r="G7" s="400"/>
      <c r="H7" s="400"/>
      <c r="I7" s="400"/>
      <c r="J7" s="401"/>
      <c r="K7" s="266"/>
      <c r="L7" s="402"/>
      <c r="M7" s="404"/>
    </row>
    <row r="8" spans="1:13" ht="49.5" customHeight="1" thickBot="1">
      <c r="A8" s="47"/>
      <c r="B8" s="48" t="s">
        <v>1</v>
      </c>
      <c r="C8" s="48" t="s">
        <v>2</v>
      </c>
      <c r="D8" s="46" t="s">
        <v>29</v>
      </c>
      <c r="E8" s="46" t="s">
        <v>92</v>
      </c>
      <c r="F8" s="46" t="s">
        <v>30</v>
      </c>
      <c r="G8" s="46" t="s">
        <v>154</v>
      </c>
      <c r="H8" s="46" t="s">
        <v>3</v>
      </c>
      <c r="I8" s="46" t="s">
        <v>21</v>
      </c>
      <c r="J8" s="168"/>
      <c r="K8" s="266"/>
      <c r="L8" s="476"/>
      <c r="M8" s="477"/>
    </row>
    <row r="9" spans="1:14" s="2" customFormat="1" ht="34.5" customHeight="1">
      <c r="A9" s="10">
        <v>1</v>
      </c>
      <c r="B9" s="89">
        <f>IF($J$3="yes",'YEAR 1'!B9,"")</f>
      </c>
      <c r="C9" s="45" t="s">
        <v>28</v>
      </c>
      <c r="D9" s="315"/>
      <c r="E9" s="96">
        <f>IF($J$3="yes",'YEAR 1'!E9,"")</f>
      </c>
      <c r="F9" s="88">
        <f>IF($J$3="yes",('YEAR 2'!F9*$G$5)+'YEAR 2'!F9,0)</f>
        <v>0</v>
      </c>
      <c r="G9" s="88">
        <f>IF($J$3="yes",'YEAR 1'!G9,0)</f>
        <v>0</v>
      </c>
      <c r="H9" s="63">
        <f>IF(G9&gt;0,IF(F9=0,0,(IF(F9&lt;G9,((F9/E9)*D9),((G9/E9)*D9)))),IF(F9=0,0,((F9/E9)*D9)))</f>
        <v>0</v>
      </c>
      <c r="I9" s="44">
        <f aca="true" t="shared" si="0" ref="I9:I18">IF($J$3="yes",$G$5,"")</f>
      </c>
      <c r="J9" s="58">
        <f aca="true" t="shared" si="1" ref="J9:J18">IF($J$3="yes",ROUND(H9,0),0)</f>
        <v>0</v>
      </c>
      <c r="K9" s="266"/>
      <c r="L9" s="180">
        <v>0</v>
      </c>
      <c r="M9" s="178">
        <f aca="true" t="shared" si="2" ref="M9:M18">IF($J$3="yes",ROUND(J9-L9,0),0)</f>
        <v>0</v>
      </c>
      <c r="N9" s="177"/>
    </row>
    <row r="10" spans="1:14" s="2" customFormat="1" ht="34.5" customHeight="1">
      <c r="A10" s="10">
        <v>2</v>
      </c>
      <c r="B10" s="89">
        <f>IF($J$3="yes",'YEAR 1'!B10,"")</f>
      </c>
      <c r="C10" s="90">
        <f>IF($J$3="yes",'YEAR 1'!C10,"")</f>
      </c>
      <c r="D10" s="315"/>
      <c r="E10" s="96">
        <f>IF($J$3="yes",'YEAR 1'!E10,"")</f>
      </c>
      <c r="F10" s="88">
        <f>IF($J$3="yes",('YEAR 2'!F10*$G$5)+'YEAR 2'!F10,0)</f>
        <v>0</v>
      </c>
      <c r="G10" s="88">
        <f>IF($J$3="yes",'YEAR 1'!G10,0)</f>
        <v>0</v>
      </c>
      <c r="H10" s="63">
        <f aca="true" t="shared" si="3" ref="H10:H18">IF(G10&gt;0,IF(F10=0,0,(IF(F10&lt;G10,((F10/E10)*D10),((G10/E10)*D10)))),IF(F10=0,0,((F10/E10)*D10)))</f>
        <v>0</v>
      </c>
      <c r="I10" s="44">
        <f t="shared" si="0"/>
      </c>
      <c r="J10" s="58">
        <f t="shared" si="1"/>
        <v>0</v>
      </c>
      <c r="K10" s="266"/>
      <c r="L10" s="180">
        <v>0</v>
      </c>
      <c r="M10" s="178">
        <f t="shared" si="2"/>
        <v>0</v>
      </c>
      <c r="N10" s="177"/>
    </row>
    <row r="11" spans="1:14" s="2" customFormat="1" ht="34.5" customHeight="1">
      <c r="A11" s="10">
        <v>3</v>
      </c>
      <c r="B11" s="89">
        <f>IF($J$3="yes",'YEAR 1'!B11,"")</f>
      </c>
      <c r="C11" s="90">
        <f>IF($J$3="yes",'YEAR 1'!C11,"")</f>
      </c>
      <c r="D11" s="315"/>
      <c r="E11" s="96">
        <f>IF($J$3="yes",'YEAR 1'!E11,"")</f>
      </c>
      <c r="F11" s="88">
        <f>IF($J$3="yes",('YEAR 2'!F11*$G$5)+'YEAR 2'!F11,0)</f>
        <v>0</v>
      </c>
      <c r="G11" s="88">
        <f>IF($J$3="yes",'YEAR 1'!G11,0)</f>
        <v>0</v>
      </c>
      <c r="H11" s="63">
        <f t="shared" si="3"/>
        <v>0</v>
      </c>
      <c r="I11" s="44">
        <f t="shared" si="0"/>
      </c>
      <c r="J11" s="58">
        <f t="shared" si="1"/>
        <v>0</v>
      </c>
      <c r="K11" s="266"/>
      <c r="L11" s="180">
        <v>0</v>
      </c>
      <c r="M11" s="178">
        <f t="shared" si="2"/>
        <v>0</v>
      </c>
      <c r="N11" s="177"/>
    </row>
    <row r="12" spans="1:14" s="2" customFormat="1" ht="34.5" customHeight="1">
      <c r="A12" s="10">
        <v>4</v>
      </c>
      <c r="B12" s="89">
        <f>IF($J$3="yes",'YEAR 1'!B12,"")</f>
      </c>
      <c r="C12" s="90">
        <f>IF($J$3="yes",'YEAR 1'!C12,"")</f>
      </c>
      <c r="D12" s="315"/>
      <c r="E12" s="96">
        <f>IF($J$3="yes",'YEAR 1'!E12,"")</f>
      </c>
      <c r="F12" s="88">
        <f>IF($J$3="yes",('YEAR 2'!F12*$G$5)+'YEAR 2'!F12,0)</f>
        <v>0</v>
      </c>
      <c r="G12" s="88">
        <f>IF($J$3="yes",'YEAR 1'!G12,0)</f>
        <v>0</v>
      </c>
      <c r="H12" s="63">
        <f t="shared" si="3"/>
        <v>0</v>
      </c>
      <c r="I12" s="44">
        <f t="shared" si="0"/>
      </c>
      <c r="J12" s="58">
        <f t="shared" si="1"/>
        <v>0</v>
      </c>
      <c r="K12" s="266"/>
      <c r="L12" s="180">
        <v>0</v>
      </c>
      <c r="M12" s="178">
        <f t="shared" si="2"/>
        <v>0</v>
      </c>
      <c r="N12" s="177"/>
    </row>
    <row r="13" spans="1:14" s="2" customFormat="1" ht="34.5" customHeight="1">
      <c r="A13" s="10">
        <v>5</v>
      </c>
      <c r="B13" s="89">
        <f>IF($J$3="yes",'YEAR 1'!B13,"")</f>
      </c>
      <c r="C13" s="90">
        <f>IF($J$3="yes",'YEAR 1'!C13,"")</f>
      </c>
      <c r="D13" s="315"/>
      <c r="E13" s="96">
        <f>IF($J$3="yes",'YEAR 1'!E13,"")</f>
      </c>
      <c r="F13" s="88">
        <f>IF($J$3="yes",('YEAR 2'!F13*$G$5)+'YEAR 2'!F13,0)</f>
        <v>0</v>
      </c>
      <c r="G13" s="88">
        <f>IF($J$3="yes",'YEAR 1'!G13,0)</f>
        <v>0</v>
      </c>
      <c r="H13" s="63">
        <f t="shared" si="3"/>
        <v>0</v>
      </c>
      <c r="I13" s="44">
        <f t="shared" si="0"/>
      </c>
      <c r="J13" s="58">
        <f t="shared" si="1"/>
        <v>0</v>
      </c>
      <c r="K13" s="266"/>
      <c r="L13" s="180">
        <v>0</v>
      </c>
      <c r="M13" s="178">
        <f t="shared" si="2"/>
        <v>0</v>
      </c>
      <c r="N13" s="177"/>
    </row>
    <row r="14" spans="1:14" s="2" customFormat="1" ht="34.5" customHeight="1">
      <c r="A14" s="10">
        <v>6</v>
      </c>
      <c r="B14" s="89">
        <f>IF($J$3="yes",'YEAR 1'!B14,"")</f>
      </c>
      <c r="C14" s="90">
        <f>IF($J$3="yes",'YEAR 1'!C14,"")</f>
      </c>
      <c r="D14" s="315"/>
      <c r="E14" s="96">
        <f>IF($J$3="yes",'YEAR 1'!E14,"")</f>
      </c>
      <c r="F14" s="88">
        <f>IF($J$3="yes",('YEAR 2'!F14*$G$5)+'YEAR 2'!F14,0)</f>
        <v>0</v>
      </c>
      <c r="G14" s="88">
        <f>IF($J$3="yes",'YEAR 1'!G14,0)</f>
        <v>0</v>
      </c>
      <c r="H14" s="63">
        <f t="shared" si="3"/>
        <v>0</v>
      </c>
      <c r="I14" s="44">
        <f t="shared" si="0"/>
      </c>
      <c r="J14" s="58">
        <f t="shared" si="1"/>
        <v>0</v>
      </c>
      <c r="K14" s="266"/>
      <c r="L14" s="180">
        <v>0</v>
      </c>
      <c r="M14" s="178">
        <f t="shared" si="2"/>
        <v>0</v>
      </c>
      <c r="N14" s="177"/>
    </row>
    <row r="15" spans="1:14" s="2" customFormat="1" ht="34.5" customHeight="1">
      <c r="A15" s="10">
        <v>7</v>
      </c>
      <c r="B15" s="89">
        <f>IF($J$3="yes",'YEAR 1'!B15,"")</f>
      </c>
      <c r="C15" s="90">
        <f>IF($J$3="yes",'YEAR 1'!C15,"")</f>
      </c>
      <c r="D15" s="315"/>
      <c r="E15" s="96">
        <f>IF($J$3="yes",'YEAR 1'!E15,"")</f>
      </c>
      <c r="F15" s="88">
        <f>IF($J$3="yes",('YEAR 2'!F15*$G$5)+'YEAR 2'!F15,0)</f>
        <v>0</v>
      </c>
      <c r="G15" s="88">
        <f>IF($J$3="yes",'YEAR 1'!G15,0)</f>
        <v>0</v>
      </c>
      <c r="H15" s="63">
        <f t="shared" si="3"/>
        <v>0</v>
      </c>
      <c r="I15" s="44">
        <f t="shared" si="0"/>
      </c>
      <c r="J15" s="58">
        <f t="shared" si="1"/>
        <v>0</v>
      </c>
      <c r="K15" s="266"/>
      <c r="L15" s="180">
        <v>0</v>
      </c>
      <c r="M15" s="178">
        <f t="shared" si="2"/>
        <v>0</v>
      </c>
      <c r="N15" s="177"/>
    </row>
    <row r="16" spans="1:14" s="2" customFormat="1" ht="34.5" customHeight="1">
      <c r="A16" s="10">
        <v>8</v>
      </c>
      <c r="B16" s="89">
        <f>IF($J$3="yes",'YEAR 1'!B16,"")</f>
      </c>
      <c r="C16" s="90">
        <f>IF($J$3="yes",'YEAR 1'!C16,"")</f>
      </c>
      <c r="D16" s="315"/>
      <c r="E16" s="96">
        <f>IF($J$3="yes",'YEAR 1'!E16,"")</f>
      </c>
      <c r="F16" s="88">
        <f>IF($J$3="yes",('YEAR 2'!F16*$G$5)+'YEAR 2'!F16,0)</f>
        <v>0</v>
      </c>
      <c r="G16" s="88">
        <f>IF($J$3="yes",'YEAR 1'!G16,0)</f>
        <v>0</v>
      </c>
      <c r="H16" s="63">
        <f t="shared" si="3"/>
        <v>0</v>
      </c>
      <c r="I16" s="44">
        <f t="shared" si="0"/>
      </c>
      <c r="J16" s="58">
        <f t="shared" si="1"/>
        <v>0</v>
      </c>
      <c r="K16" s="266"/>
      <c r="L16" s="180">
        <v>0</v>
      </c>
      <c r="M16" s="178">
        <f t="shared" si="2"/>
        <v>0</v>
      </c>
      <c r="N16" s="177"/>
    </row>
    <row r="17" spans="1:14" s="2" customFormat="1" ht="34.5" customHeight="1">
      <c r="A17" s="10">
        <v>9</v>
      </c>
      <c r="B17" s="89">
        <f>IF($J$3="yes",'YEAR 1'!B17,"")</f>
      </c>
      <c r="C17" s="90">
        <f>IF($J$3="yes",'YEAR 1'!C17,"")</f>
      </c>
      <c r="D17" s="315"/>
      <c r="E17" s="96">
        <f>IF($J$3="yes",'YEAR 1'!E17,"")</f>
      </c>
      <c r="F17" s="88">
        <f>IF($J$3="yes",('YEAR 2'!F17*$G$5)+'YEAR 2'!F17,0)</f>
        <v>0</v>
      </c>
      <c r="G17" s="88">
        <f>IF($J$3="yes",'YEAR 1'!G17,0)</f>
        <v>0</v>
      </c>
      <c r="H17" s="63">
        <f t="shared" si="3"/>
        <v>0</v>
      </c>
      <c r="I17" s="44">
        <f t="shared" si="0"/>
      </c>
      <c r="J17" s="58">
        <f t="shared" si="1"/>
        <v>0</v>
      </c>
      <c r="K17" s="266"/>
      <c r="L17" s="180">
        <v>0</v>
      </c>
      <c r="M17" s="178">
        <f t="shared" si="2"/>
        <v>0</v>
      </c>
      <c r="N17" s="177"/>
    </row>
    <row r="18" spans="1:14" s="2" customFormat="1" ht="34.5" customHeight="1" thickBot="1">
      <c r="A18" s="10">
        <v>10</v>
      </c>
      <c r="B18" s="89">
        <f>IF($J$3="yes",'YEAR 1'!B18,"")</f>
      </c>
      <c r="C18" s="90">
        <f>IF($J$3="yes",'YEAR 1'!C18,"")</f>
      </c>
      <c r="D18" s="315"/>
      <c r="E18" s="96">
        <f>IF($J$3="yes",'YEAR 1'!E18,"")</f>
      </c>
      <c r="F18" s="88">
        <f>IF($J$3="yes",('YEAR 2'!F18*$G$5)+'YEAR 2'!F18,0)</f>
        <v>0</v>
      </c>
      <c r="G18" s="88">
        <f>IF($J$3="yes",'YEAR 1'!G18,0)</f>
        <v>0</v>
      </c>
      <c r="H18" s="63">
        <f t="shared" si="3"/>
        <v>0</v>
      </c>
      <c r="I18" s="44">
        <f t="shared" si="0"/>
      </c>
      <c r="J18" s="58">
        <f t="shared" si="1"/>
        <v>0</v>
      </c>
      <c r="K18" s="266"/>
      <c r="L18" s="180">
        <v>0</v>
      </c>
      <c r="M18" s="178">
        <f t="shared" si="2"/>
        <v>0</v>
      </c>
      <c r="N18" s="177"/>
    </row>
    <row r="19" spans="1:14" s="2" customFormat="1" ht="12" customHeight="1">
      <c r="A19" s="396" t="s">
        <v>7</v>
      </c>
      <c r="B19" s="397"/>
      <c r="C19" s="397"/>
      <c r="D19" s="397"/>
      <c r="E19" s="397"/>
      <c r="F19" s="397"/>
      <c r="G19" s="397"/>
      <c r="H19" s="397"/>
      <c r="I19" s="397"/>
      <c r="J19" s="398"/>
      <c r="K19" s="266"/>
      <c r="L19" s="478"/>
      <c r="M19" s="389"/>
      <c r="N19" s="177"/>
    </row>
    <row r="20" spans="1:14" s="16" customFormat="1" ht="18" customHeight="1" thickBot="1">
      <c r="A20" s="402"/>
      <c r="B20" s="403"/>
      <c r="C20" s="403"/>
      <c r="D20" s="403"/>
      <c r="E20" s="403"/>
      <c r="F20" s="403"/>
      <c r="G20" s="403"/>
      <c r="H20" s="403"/>
      <c r="I20" s="403"/>
      <c r="J20" s="404"/>
      <c r="K20" s="266"/>
      <c r="L20" s="479"/>
      <c r="M20" s="391"/>
      <c r="N20" s="177"/>
    </row>
    <row r="21" spans="1:55" s="2" customFormat="1" ht="34.5" customHeight="1">
      <c r="A21" s="18">
        <v>1</v>
      </c>
      <c r="B21" s="89">
        <f>IF($J$3="yes",'YEAR 1'!B21,"")</f>
      </c>
      <c r="C21" s="42" t="s">
        <v>117</v>
      </c>
      <c r="D21" s="315"/>
      <c r="E21" s="96">
        <f>IF($J$3="yes",'YEAR 1'!E21,"")</f>
      </c>
      <c r="F21" s="88">
        <f>IF($J$3="yes",('YEAR 2'!F21*$G$5)+'YEAR 2'!F21,0)</f>
        <v>0</v>
      </c>
      <c r="G21" s="88">
        <f>IF($J$3="yes",'YEAR 1'!G21,0)</f>
        <v>0</v>
      </c>
      <c r="H21" s="63">
        <f aca="true" t="shared" si="4" ref="H21:H34">IF(G21&gt;0,IF(F21=0,0,(IF(F21&lt;G21,((F21/E21)*D21),((G21/E21)*D21)))),IF(F21=0,0,((F21/E21)*D21)))</f>
        <v>0</v>
      </c>
      <c r="I21" s="44">
        <f aca="true" t="shared" si="5" ref="I21:I34">IF($J$3="yes",$G$5,"")</f>
      </c>
      <c r="J21" s="169">
        <f aca="true" t="shared" si="6" ref="J21:J34">IF($J$3="yes",ROUND(H21,0),0)</f>
        <v>0</v>
      </c>
      <c r="K21" s="266"/>
      <c r="L21" s="180">
        <v>0</v>
      </c>
      <c r="M21" s="178">
        <f aca="true" t="shared" si="7" ref="M21:M34">IF($J$3="yes",ROUND(J21-L21,0),0)</f>
        <v>0</v>
      </c>
      <c r="N21" s="177"/>
      <c r="BC21" s="2">
        <v>1</v>
      </c>
    </row>
    <row r="22" spans="1:55" s="2" customFormat="1" ht="34.5" customHeight="1">
      <c r="A22" s="18">
        <v>2</v>
      </c>
      <c r="B22" s="89">
        <f>IF($J$3="yes",'YEAR 1'!B22,"")</f>
      </c>
      <c r="C22" s="42" t="s">
        <v>117</v>
      </c>
      <c r="D22" s="315"/>
      <c r="E22" s="96">
        <f>IF($J$3="yes",'YEAR 1'!E22,"")</f>
      </c>
      <c r="F22" s="88">
        <f>IF($J$3="yes",('YEAR 2'!F22*$G$5)+'YEAR 2'!F22,0)</f>
        <v>0</v>
      </c>
      <c r="G22" s="88">
        <f>IF($J$3="yes",'YEAR 1'!G22,0)</f>
        <v>0</v>
      </c>
      <c r="H22" s="63">
        <f t="shared" si="4"/>
        <v>0</v>
      </c>
      <c r="I22" s="44">
        <f t="shared" si="5"/>
      </c>
      <c r="J22" s="169">
        <f t="shared" si="6"/>
        <v>0</v>
      </c>
      <c r="K22" s="266"/>
      <c r="L22" s="180">
        <v>0</v>
      </c>
      <c r="M22" s="178">
        <f t="shared" si="7"/>
        <v>0</v>
      </c>
      <c r="N22" s="177"/>
      <c r="BC22" s="2">
        <v>1</v>
      </c>
    </row>
    <row r="23" spans="1:14" s="2" customFormat="1" ht="34.5" customHeight="1">
      <c r="A23" s="10">
        <v>3</v>
      </c>
      <c r="B23" s="182">
        <f>IF($J$3="yes",'YEAR 1'!B23,"")</f>
      </c>
      <c r="C23" s="42" t="s">
        <v>118</v>
      </c>
      <c r="D23" s="315"/>
      <c r="E23" s="96">
        <f>IF($J$3="yes",'YEAR 1'!E23,"")</f>
      </c>
      <c r="F23" s="88">
        <f>IF($J$3="yes",('YEAR 2'!F23*$G$5)+'YEAR 2'!F23,0)</f>
        <v>0</v>
      </c>
      <c r="G23" s="88">
        <f>IF($J$3="yes",'YEAR 1'!G23,0)</f>
        <v>0</v>
      </c>
      <c r="H23" s="63">
        <f t="shared" si="4"/>
        <v>0</v>
      </c>
      <c r="I23" s="27">
        <f t="shared" si="5"/>
      </c>
      <c r="J23" s="169">
        <f t="shared" si="6"/>
        <v>0</v>
      </c>
      <c r="K23" s="266"/>
      <c r="L23" s="180">
        <v>0</v>
      </c>
      <c r="M23" s="178">
        <f t="shared" si="7"/>
        <v>0</v>
      </c>
      <c r="N23" s="177"/>
    </row>
    <row r="24" spans="1:14" s="2" customFormat="1" ht="34.5" customHeight="1">
      <c r="A24" s="10">
        <v>4</v>
      </c>
      <c r="B24" s="182">
        <f>IF($J$3="yes",'YEAR 1'!B24,"")</f>
      </c>
      <c r="C24" s="42" t="s">
        <v>118</v>
      </c>
      <c r="D24" s="315"/>
      <c r="E24" s="96">
        <f>IF($J$3="yes",'YEAR 1'!E24,"")</f>
      </c>
      <c r="F24" s="88">
        <f>IF($J$3="yes",('YEAR 2'!F24*$G$5)+'YEAR 2'!F24,0)</f>
        <v>0</v>
      </c>
      <c r="G24" s="88">
        <f>IF($J$3="yes",'YEAR 1'!G24,0)</f>
        <v>0</v>
      </c>
      <c r="H24" s="63">
        <f t="shared" si="4"/>
        <v>0</v>
      </c>
      <c r="I24" s="27">
        <f t="shared" si="5"/>
      </c>
      <c r="J24" s="169">
        <f t="shared" si="6"/>
        <v>0</v>
      </c>
      <c r="K24" s="266"/>
      <c r="L24" s="180">
        <v>0</v>
      </c>
      <c r="M24" s="178">
        <f t="shared" si="7"/>
        <v>0</v>
      </c>
      <c r="N24" s="177"/>
    </row>
    <row r="25" spans="1:14" s="2" customFormat="1" ht="34.5" customHeight="1">
      <c r="A25" s="10">
        <v>5</v>
      </c>
      <c r="B25" s="182">
        <f>IF($J$3="yes",'YEAR 1'!B25,"")</f>
      </c>
      <c r="C25" s="28" t="s">
        <v>119</v>
      </c>
      <c r="D25" s="315"/>
      <c r="E25" s="96">
        <f>IF($J$3="yes",'YEAR 1'!E25,"")</f>
      </c>
      <c r="F25" s="88">
        <f>IF($J$3="yes",('YEAR 2'!F25*$G$5)+'YEAR 2'!F25,0)</f>
        <v>0</v>
      </c>
      <c r="G25" s="88">
        <f>IF($J$3="yes",'YEAR 1'!G25,0)</f>
        <v>0</v>
      </c>
      <c r="H25" s="63">
        <f t="shared" si="4"/>
        <v>0</v>
      </c>
      <c r="I25" s="27">
        <f t="shared" si="5"/>
      </c>
      <c r="J25" s="169">
        <f t="shared" si="6"/>
        <v>0</v>
      </c>
      <c r="K25" s="266"/>
      <c r="L25" s="180">
        <v>0</v>
      </c>
      <c r="M25" s="178">
        <f t="shared" si="7"/>
        <v>0</v>
      </c>
      <c r="N25" s="177"/>
    </row>
    <row r="26" spans="1:14" s="2" customFormat="1" ht="34.5" customHeight="1">
      <c r="A26" s="10">
        <v>6</v>
      </c>
      <c r="B26" s="182">
        <f>IF($J$3="yes",'YEAR 1'!B26,"")</f>
      </c>
      <c r="C26" s="28" t="s">
        <v>119</v>
      </c>
      <c r="D26" s="315"/>
      <c r="E26" s="96">
        <f>IF($J$3="yes",'YEAR 1'!E26,"")</f>
      </c>
      <c r="F26" s="88">
        <f>IF($J$3="yes",('YEAR 2'!F26*$G$5)+'YEAR 2'!F26,0)</f>
        <v>0</v>
      </c>
      <c r="G26" s="88">
        <f>IF($J$3="yes",'YEAR 1'!G26,0)</f>
        <v>0</v>
      </c>
      <c r="H26" s="63">
        <f t="shared" si="4"/>
        <v>0</v>
      </c>
      <c r="I26" s="27">
        <f t="shared" si="5"/>
      </c>
      <c r="J26" s="169">
        <f t="shared" si="6"/>
        <v>0</v>
      </c>
      <c r="K26" s="266"/>
      <c r="L26" s="180">
        <v>0</v>
      </c>
      <c r="M26" s="178">
        <f t="shared" si="7"/>
        <v>0</v>
      </c>
      <c r="N26" s="177"/>
    </row>
    <row r="27" spans="1:14" s="2" customFormat="1" ht="34.5" customHeight="1">
      <c r="A27" s="10">
        <v>7</v>
      </c>
      <c r="B27" s="182">
        <f>IF($J$3="yes",'YEAR 1'!B27,"")</f>
      </c>
      <c r="C27" s="28" t="s">
        <v>120</v>
      </c>
      <c r="D27" s="315"/>
      <c r="E27" s="96">
        <f>IF($J$3="yes",'YEAR 1'!E27,"")</f>
      </c>
      <c r="F27" s="88">
        <f>IF($J$3="yes",('YEAR 2'!F27*$G$5)+'YEAR 2'!F27,0)</f>
        <v>0</v>
      </c>
      <c r="G27" s="88">
        <f>IF($J$3="yes",'YEAR 1'!G27,0)</f>
        <v>0</v>
      </c>
      <c r="H27" s="63">
        <f t="shared" si="4"/>
        <v>0</v>
      </c>
      <c r="I27" s="27">
        <f t="shared" si="5"/>
      </c>
      <c r="J27" s="169">
        <f t="shared" si="6"/>
        <v>0</v>
      </c>
      <c r="K27" s="266"/>
      <c r="L27" s="180">
        <v>0</v>
      </c>
      <c r="M27" s="178">
        <f t="shared" si="7"/>
        <v>0</v>
      </c>
      <c r="N27" s="177"/>
    </row>
    <row r="28" spans="1:14" s="2" customFormat="1" ht="34.5" customHeight="1">
      <c r="A28" s="10">
        <v>8</v>
      </c>
      <c r="B28" s="182">
        <f>IF($J$3="yes",'YEAR 1'!B28,"")</f>
      </c>
      <c r="C28" s="28" t="s">
        <v>120</v>
      </c>
      <c r="D28" s="315"/>
      <c r="E28" s="96">
        <f>IF($J$3="yes",'YEAR 1'!E28,"")</f>
      </c>
      <c r="F28" s="88">
        <f>IF($J$3="yes",('YEAR 2'!F28*$G$5)+'YEAR 2'!F28,0)</f>
        <v>0</v>
      </c>
      <c r="G28" s="88">
        <f>IF($J$3="yes",'YEAR 1'!G28,0)</f>
        <v>0</v>
      </c>
      <c r="H28" s="63">
        <f t="shared" si="4"/>
        <v>0</v>
      </c>
      <c r="I28" s="27">
        <f t="shared" si="5"/>
      </c>
      <c r="J28" s="169">
        <f t="shared" si="6"/>
        <v>0</v>
      </c>
      <c r="K28" s="266"/>
      <c r="L28" s="180">
        <v>0</v>
      </c>
      <c r="M28" s="178">
        <f t="shared" si="7"/>
        <v>0</v>
      </c>
      <c r="N28" s="177"/>
    </row>
    <row r="29" spans="1:14" s="2" customFormat="1" ht="34.5" customHeight="1">
      <c r="A29" s="10">
        <v>9</v>
      </c>
      <c r="B29" s="182">
        <f>IF($J$3="yes",'YEAR 1'!B29,"")</f>
      </c>
      <c r="C29" s="24" t="s">
        <v>23</v>
      </c>
      <c r="D29" s="315"/>
      <c r="E29" s="96">
        <f>IF($J$3="yes",'YEAR 1'!E29,"")</f>
      </c>
      <c r="F29" s="88">
        <f>IF($J$3="yes",('YEAR 2'!F29*$G$5)+'YEAR 2'!F29,0)</f>
        <v>0</v>
      </c>
      <c r="G29" s="88">
        <f>IF($J$3="yes",'YEAR 1'!G29,0)</f>
        <v>0</v>
      </c>
      <c r="H29" s="63">
        <f t="shared" si="4"/>
        <v>0</v>
      </c>
      <c r="I29" s="27">
        <f t="shared" si="5"/>
      </c>
      <c r="J29" s="169">
        <f t="shared" si="6"/>
        <v>0</v>
      </c>
      <c r="K29" s="266"/>
      <c r="L29" s="180">
        <v>0</v>
      </c>
      <c r="M29" s="178">
        <f t="shared" si="7"/>
        <v>0</v>
      </c>
      <c r="N29" s="177"/>
    </row>
    <row r="30" spans="1:16" s="2" customFormat="1" ht="34.5" customHeight="1">
      <c r="A30" s="10">
        <v>10</v>
      </c>
      <c r="B30" s="182">
        <f>IF($J$3="yes",'YEAR 1'!B30,"")</f>
      </c>
      <c r="C30" s="24" t="s">
        <v>22</v>
      </c>
      <c r="D30" s="315"/>
      <c r="E30" s="96">
        <f>IF($J$3="yes",'YEAR 1'!E30,"")</f>
      </c>
      <c r="F30" s="88">
        <f>IF($J$3="yes",('YEAR 2'!F30*$G$5)+'YEAR 2'!F30,0)</f>
        <v>0</v>
      </c>
      <c r="G30" s="88">
        <f>IF($J$3="yes",'YEAR 1'!G30,0)</f>
        <v>0</v>
      </c>
      <c r="H30" s="63">
        <f t="shared" si="4"/>
        <v>0</v>
      </c>
      <c r="I30" s="27">
        <f t="shared" si="5"/>
      </c>
      <c r="J30" s="169">
        <f t="shared" si="6"/>
        <v>0</v>
      </c>
      <c r="K30" s="266"/>
      <c r="L30" s="180">
        <v>0</v>
      </c>
      <c r="M30" s="178">
        <f t="shared" si="7"/>
        <v>0</v>
      </c>
      <c r="N30" s="177"/>
      <c r="O30" s="8"/>
      <c r="P30" s="8"/>
    </row>
    <row r="31" spans="1:14" s="2" customFormat="1" ht="34.5" customHeight="1">
      <c r="A31" s="10">
        <v>11</v>
      </c>
      <c r="B31" s="182">
        <f>IF($J$3="yes",'YEAR 1'!B31,"")</f>
      </c>
      <c r="C31" s="24" t="s">
        <v>135</v>
      </c>
      <c r="D31" s="315"/>
      <c r="E31" s="96">
        <f>IF($J$3="yes",'YEAR 1'!E31,"")</f>
      </c>
      <c r="F31" s="88">
        <f>IF($J$3="yes",('YEAR 2'!F31*$G$5)+'YEAR 2'!F31,0)</f>
        <v>0</v>
      </c>
      <c r="G31" s="88">
        <f>IF($J$3="yes",'YEAR 1'!G31,0)</f>
        <v>0</v>
      </c>
      <c r="H31" s="63">
        <f t="shared" si="4"/>
        <v>0</v>
      </c>
      <c r="I31" s="27">
        <f t="shared" si="5"/>
      </c>
      <c r="J31" s="169">
        <f t="shared" si="6"/>
        <v>0</v>
      </c>
      <c r="K31" s="266"/>
      <c r="L31" s="180">
        <v>0</v>
      </c>
      <c r="M31" s="178">
        <f t="shared" si="7"/>
        <v>0</v>
      </c>
      <c r="N31" s="177"/>
    </row>
    <row r="32" spans="1:14" s="2" customFormat="1" ht="34.5" customHeight="1">
      <c r="A32" s="10">
        <v>12</v>
      </c>
      <c r="B32" s="183">
        <f>IF($J$3="yes",'YEAR 1'!B32,"")</f>
      </c>
      <c r="C32" s="25" t="s">
        <v>136</v>
      </c>
      <c r="D32" s="315"/>
      <c r="E32" s="96">
        <f>IF($J$3="yes",'YEAR 1'!E32,"")</f>
      </c>
      <c r="F32" s="88">
        <f>IF($J$3="yes",('YEAR 2'!F32*$G$5)+'YEAR 2'!F32,0)</f>
        <v>0</v>
      </c>
      <c r="G32" s="88">
        <f>IF($J$3="yes",'YEAR 1'!G32,0)</f>
        <v>0</v>
      </c>
      <c r="H32" s="63">
        <f t="shared" si="4"/>
        <v>0</v>
      </c>
      <c r="I32" s="27">
        <f t="shared" si="5"/>
      </c>
      <c r="J32" s="169">
        <f t="shared" si="6"/>
        <v>0</v>
      </c>
      <c r="K32" s="266"/>
      <c r="L32" s="180">
        <v>0</v>
      </c>
      <c r="M32" s="178">
        <f t="shared" si="7"/>
        <v>0</v>
      </c>
      <c r="N32" s="177"/>
    </row>
    <row r="33" spans="1:14" s="2" customFormat="1" ht="34.5" customHeight="1">
      <c r="A33" s="10">
        <v>13</v>
      </c>
      <c r="B33" s="183">
        <f>IF($J$3="yes",'YEAR 1'!B33,"")</f>
      </c>
      <c r="C33" s="25" t="s">
        <v>137</v>
      </c>
      <c r="D33" s="315"/>
      <c r="E33" s="96">
        <f>IF($J$3="yes",'YEAR 1'!E33,"")</f>
      </c>
      <c r="F33" s="88">
        <f>IF($J$3="yes",('YEAR 2'!F33*$G$5)+'YEAR 2'!F33,0)</f>
        <v>0</v>
      </c>
      <c r="G33" s="88">
        <f>IF($J$3="yes",'YEAR 1'!G33,0)</f>
        <v>0</v>
      </c>
      <c r="H33" s="63">
        <f t="shared" si="4"/>
        <v>0</v>
      </c>
      <c r="I33" s="27">
        <f t="shared" si="5"/>
      </c>
      <c r="J33" s="169">
        <f t="shared" si="6"/>
        <v>0</v>
      </c>
      <c r="K33" s="266"/>
      <c r="L33" s="180">
        <v>0</v>
      </c>
      <c r="M33" s="178">
        <f t="shared" si="7"/>
        <v>0</v>
      </c>
      <c r="N33" s="177"/>
    </row>
    <row r="34" spans="1:14" s="2" customFormat="1" ht="34.5" customHeight="1">
      <c r="A34" s="10">
        <v>14</v>
      </c>
      <c r="B34" s="183">
        <f>IF($J$3="yes",'YEAR 1'!B34,"")</f>
      </c>
      <c r="C34" s="25" t="s">
        <v>138</v>
      </c>
      <c r="D34" s="315"/>
      <c r="E34" s="96">
        <f>IF($J$3="yes",'YEAR 1'!E34,"")</f>
      </c>
      <c r="F34" s="88">
        <f>IF($J$3="yes",('YEAR 2'!F34*$G$5)+'YEAR 2'!F34,0)</f>
        <v>0</v>
      </c>
      <c r="G34" s="88">
        <f>IF($J$3="yes",'YEAR 1'!G34,0)</f>
        <v>0</v>
      </c>
      <c r="H34" s="63">
        <f t="shared" si="4"/>
        <v>0</v>
      </c>
      <c r="I34" s="27">
        <f t="shared" si="5"/>
      </c>
      <c r="J34" s="169">
        <f t="shared" si="6"/>
        <v>0</v>
      </c>
      <c r="K34" s="266"/>
      <c r="L34" s="180">
        <v>0</v>
      </c>
      <c r="M34" s="178">
        <f t="shared" si="7"/>
        <v>0</v>
      </c>
      <c r="N34" s="177"/>
    </row>
    <row r="35" spans="1:14" s="2" customFormat="1" ht="3" customHeight="1">
      <c r="A35" s="15"/>
      <c r="B35" s="7"/>
      <c r="C35" s="7"/>
      <c r="D35" s="7"/>
      <c r="E35" s="7"/>
      <c r="F35" s="7"/>
      <c r="G35" s="7"/>
      <c r="H35" s="7"/>
      <c r="I35" s="7"/>
      <c r="J35" s="51"/>
      <c r="K35" s="266"/>
      <c r="L35" s="392"/>
      <c r="M35" s="366"/>
      <c r="N35" s="177"/>
    </row>
    <row r="36" spans="1:14" s="2" customFormat="1" ht="18" customHeight="1" thickBot="1">
      <c r="A36" s="382" t="s">
        <v>45</v>
      </c>
      <c r="B36" s="383"/>
      <c r="C36" s="383"/>
      <c r="D36" s="383"/>
      <c r="E36" s="383"/>
      <c r="F36" s="383"/>
      <c r="G36" s="383"/>
      <c r="H36" s="383"/>
      <c r="I36" s="384"/>
      <c r="J36" s="61">
        <f>IF($J$3="yes",ROUND((SUM(J9:J18,J21:J34)),0),0)</f>
        <v>0</v>
      </c>
      <c r="K36" s="266"/>
      <c r="L36" s="184">
        <f>IF($J$3="yes",ROUND((SUM(L9:L18,L21:L34)),0),0)</f>
        <v>0</v>
      </c>
      <c r="M36" s="61">
        <f>IF($J$3="yes",ROUND((SUM(M9:M18,M21:M34)),0),0)</f>
        <v>0</v>
      </c>
      <c r="N36" s="177"/>
    </row>
    <row r="37" spans="1:14" s="2" customFormat="1" ht="12" customHeight="1">
      <c r="A37" s="396" t="s">
        <v>8</v>
      </c>
      <c r="B37" s="397"/>
      <c r="C37" s="397"/>
      <c r="D37" s="397"/>
      <c r="E37" s="397"/>
      <c r="F37" s="397"/>
      <c r="G37" s="397"/>
      <c r="H37" s="397"/>
      <c r="I37" s="397"/>
      <c r="J37" s="398"/>
      <c r="K37" s="266"/>
      <c r="L37" s="478"/>
      <c r="M37" s="389"/>
      <c r="N37" s="177"/>
    </row>
    <row r="38" spans="1:14" s="16" customFormat="1" ht="18" customHeight="1" thickBot="1">
      <c r="A38" s="402"/>
      <c r="B38" s="403"/>
      <c r="C38" s="403"/>
      <c r="D38" s="403"/>
      <c r="E38" s="403"/>
      <c r="F38" s="403"/>
      <c r="G38" s="403"/>
      <c r="H38" s="403"/>
      <c r="I38" s="403"/>
      <c r="J38" s="404"/>
      <c r="K38" s="266"/>
      <c r="L38" s="479"/>
      <c r="M38" s="391"/>
      <c r="N38" s="177"/>
    </row>
    <row r="39" spans="1:14" s="2" customFormat="1" ht="14.25" customHeight="1">
      <c r="A39" s="39">
        <v>1</v>
      </c>
      <c r="B39" s="413" t="s">
        <v>162</v>
      </c>
      <c r="C39" s="414"/>
      <c r="D39" s="414"/>
      <c r="E39" s="414"/>
      <c r="F39" s="414"/>
      <c r="G39" s="414"/>
      <c r="H39" s="414"/>
      <c r="I39" s="415"/>
      <c r="J39" s="65">
        <f>IF($J$3="yes",ROUND((0.235*(J9+J10+J11+J12+J13+J14+J15+J16+J17+J18+J22+J26+J21+J25+J31+J33)),0),0)</f>
        <v>0</v>
      </c>
      <c r="K39" s="266"/>
      <c r="L39" s="99">
        <f>IF($J$3="yes",ROUND((0.235*(L9+L10+L11+L12+L13+L14+L15+L16+L17+L18+L22+L26+L21+L25+L31+L33)),0),0)</f>
        <v>0</v>
      </c>
      <c r="M39" s="207">
        <f>IF($J$3="yes",ROUND((0.235*(M9+M10+M11+M12+M13+M14+M15+M16+M17+M18+M22+M26+M21+M25+M31+M33)),0),0)</f>
        <v>0</v>
      </c>
      <c r="N39" s="177"/>
    </row>
    <row r="40" spans="1:14" s="2" customFormat="1" ht="14.25" customHeight="1">
      <c r="A40" s="10">
        <v>2</v>
      </c>
      <c r="B40" s="385" t="s">
        <v>163</v>
      </c>
      <c r="C40" s="386"/>
      <c r="D40" s="386"/>
      <c r="E40" s="386"/>
      <c r="F40" s="386"/>
      <c r="G40" s="386"/>
      <c r="H40" s="386"/>
      <c r="I40" s="387"/>
      <c r="J40" s="66">
        <f>IF($J$3="yes",ROUND((0.07*(J23+J24+J27+J28+J32+J34)),0),0)</f>
        <v>0</v>
      </c>
      <c r="K40" s="266"/>
      <c r="L40" s="60">
        <f>IF($J$3="yes",ROUND((0.07*(L23+L24+L27+L28+L32+L34)),0),0)</f>
        <v>0</v>
      </c>
      <c r="M40" s="178">
        <f>IF($J$3="yes",ROUND((0.07*(M23+M24+M27+M28+M32+M34)),0),0)</f>
        <v>0</v>
      </c>
      <c r="N40" s="177"/>
    </row>
    <row r="41" spans="1:14" s="2" customFormat="1" ht="14.25" customHeight="1">
      <c r="A41" s="10">
        <v>3</v>
      </c>
      <c r="B41" s="385" t="s">
        <v>164</v>
      </c>
      <c r="C41" s="386"/>
      <c r="D41" s="386"/>
      <c r="E41" s="386"/>
      <c r="F41" s="386"/>
      <c r="G41" s="386"/>
      <c r="H41" s="386"/>
      <c r="I41" s="387"/>
      <c r="J41" s="66">
        <f>IF($J$3="yes",ROUND((0.02*(J30)),0),0)</f>
        <v>0</v>
      </c>
      <c r="K41" s="266"/>
      <c r="L41" s="60">
        <f>IF($J$3="yes",ROUND((0.02*(L30)),0),0)</f>
        <v>0</v>
      </c>
      <c r="M41" s="178">
        <f>IF($J$3="yes",ROUND((0.02*(M30)),0),0)</f>
        <v>0</v>
      </c>
      <c r="N41" s="177"/>
    </row>
    <row r="42" spans="1:14" s="2" customFormat="1" ht="14.25" customHeight="1">
      <c r="A42" s="10">
        <v>4</v>
      </c>
      <c r="B42" s="385" t="s">
        <v>165</v>
      </c>
      <c r="C42" s="386"/>
      <c r="D42" s="386"/>
      <c r="E42" s="386"/>
      <c r="F42" s="386"/>
      <c r="G42" s="386"/>
      <c r="H42" s="386"/>
      <c r="I42" s="387"/>
      <c r="J42" s="66">
        <f>IF($J$3="yes",ROUND((0.07*(J29)),0),0)</f>
        <v>0</v>
      </c>
      <c r="K42" s="266"/>
      <c r="L42" s="60">
        <f>IF($J$3="yes",ROUND((0.07*(L29)),0),0)</f>
        <v>0</v>
      </c>
      <c r="M42" s="304">
        <f>IF($J$3="yes",ROUND((0.07*(M29)),0),0)</f>
        <v>0</v>
      </c>
      <c r="N42" s="177"/>
    </row>
    <row r="43" spans="1:14" s="2" customFormat="1" ht="3" customHeight="1">
      <c r="A43" s="20"/>
      <c r="B43" s="21"/>
      <c r="C43" s="22"/>
      <c r="D43" s="21"/>
      <c r="E43" s="21"/>
      <c r="F43" s="23"/>
      <c r="G43" s="23"/>
      <c r="H43" s="23"/>
      <c r="I43" s="23"/>
      <c r="J43" s="40"/>
      <c r="K43" s="266"/>
      <c r="L43" s="392"/>
      <c r="M43" s="366"/>
      <c r="N43" s="177"/>
    </row>
    <row r="44" spans="1:14" s="2" customFormat="1" ht="18" customHeight="1">
      <c r="A44" s="372" t="s">
        <v>44</v>
      </c>
      <c r="B44" s="373"/>
      <c r="C44" s="373"/>
      <c r="D44" s="373"/>
      <c r="E44" s="373"/>
      <c r="F44" s="373"/>
      <c r="G44" s="373"/>
      <c r="H44" s="373"/>
      <c r="I44" s="374"/>
      <c r="J44" s="67">
        <f>IF($J$3="yes",ROUND((SUM(J39:J42)),0),0)</f>
        <v>0</v>
      </c>
      <c r="K44" s="266"/>
      <c r="L44" s="69">
        <f>IF($J$3="yes",ROUND((SUM(L39:L42)),0),0)</f>
        <v>0</v>
      </c>
      <c r="M44" s="70">
        <f>IF($J$3="yes",ROUND((SUM(M39:M42)),0),0)</f>
        <v>0</v>
      </c>
      <c r="N44" s="177"/>
    </row>
    <row r="45" spans="1:14" s="2" customFormat="1" ht="3" customHeight="1">
      <c r="A45" s="20"/>
      <c r="B45" s="21"/>
      <c r="C45" s="22"/>
      <c r="D45" s="21"/>
      <c r="E45" s="21"/>
      <c r="F45" s="23"/>
      <c r="G45" s="23"/>
      <c r="H45" s="23"/>
      <c r="I45" s="23"/>
      <c r="J45" s="40"/>
      <c r="K45" s="266"/>
      <c r="L45" s="378"/>
      <c r="M45" s="379"/>
      <c r="N45" s="177"/>
    </row>
    <row r="46" spans="1:14" s="2" customFormat="1" ht="18" customHeight="1" thickBot="1">
      <c r="A46" s="382" t="s">
        <v>51</v>
      </c>
      <c r="B46" s="383"/>
      <c r="C46" s="383"/>
      <c r="D46" s="383"/>
      <c r="E46" s="383"/>
      <c r="F46" s="383"/>
      <c r="G46" s="383"/>
      <c r="H46" s="383"/>
      <c r="I46" s="384"/>
      <c r="J46" s="68">
        <f>IF($J$3="yes",ROUND((SUM(J36,J44)),0),0)</f>
        <v>0</v>
      </c>
      <c r="K46" s="267"/>
      <c r="L46" s="208">
        <f>IF($J$3="yes",ROUND((SUM(L36,L44)),0),0)</f>
        <v>0</v>
      </c>
      <c r="M46" s="209">
        <f>IF($J$3="yes",ROUND((SUM(M36,M44)),0),0)</f>
        <v>0</v>
      </c>
      <c r="N46" s="177"/>
    </row>
    <row r="47" spans="1:13" ht="109.5" customHeight="1" thickBot="1">
      <c r="A47" s="492" t="s">
        <v>109</v>
      </c>
      <c r="B47" s="493"/>
      <c r="C47" s="493"/>
      <c r="D47" s="493"/>
      <c r="E47" s="493"/>
      <c r="F47" s="493"/>
      <c r="G47" s="493"/>
      <c r="H47" s="493"/>
      <c r="I47" s="493"/>
      <c r="J47" s="493"/>
      <c r="K47" s="493"/>
      <c r="L47" s="493"/>
      <c r="M47" s="494"/>
    </row>
    <row r="48" spans="1:13" s="218" customFormat="1" ht="35.25" customHeight="1" thickBot="1">
      <c r="A48" s="407" t="s">
        <v>134</v>
      </c>
      <c r="B48" s="408"/>
      <c r="C48" s="421" t="str">
        <f>'YEAR 1'!C48:D48</f>
        <v> </v>
      </c>
      <c r="D48" s="422"/>
      <c r="E48" s="407" t="s">
        <v>93</v>
      </c>
      <c r="F48" s="408"/>
      <c r="G48" s="423" t="str">
        <f>'YEAR 1'!G48:H48</f>
        <v> </v>
      </c>
      <c r="H48" s="424"/>
      <c r="I48" s="223"/>
      <c r="J48" s="367" t="s">
        <v>87</v>
      </c>
      <c r="K48" s="447"/>
      <c r="L48" s="362" t="s">
        <v>147</v>
      </c>
      <c r="M48" s="367" t="s">
        <v>62</v>
      </c>
    </row>
    <row r="49" spans="1:13" ht="32.25" customHeight="1" thickBot="1">
      <c r="A49" s="206" t="s">
        <v>37</v>
      </c>
      <c r="B49" s="220"/>
      <c r="C49" s="419">
        <f>'YEAR 1'!C49:D49</f>
        <v>0</v>
      </c>
      <c r="D49" s="420"/>
      <c r="E49" s="407" t="s">
        <v>31</v>
      </c>
      <c r="F49" s="408"/>
      <c r="G49" s="421">
        <f>'YEAR 1'!G49:H49</f>
        <v>0</v>
      </c>
      <c r="H49" s="422"/>
      <c r="I49" s="269"/>
      <c r="J49" s="368"/>
      <c r="K49" s="448"/>
      <c r="L49" s="363"/>
      <c r="M49" s="368"/>
    </row>
    <row r="50" spans="1:13" ht="32.25" customHeight="1" thickBot="1">
      <c r="A50" s="474" t="s">
        <v>0</v>
      </c>
      <c r="B50" s="475"/>
      <c r="C50" s="419">
        <f>'YEAR 1'!C50:D50</f>
        <v>0</v>
      </c>
      <c r="D50" s="420"/>
      <c r="E50" s="407" t="s">
        <v>36</v>
      </c>
      <c r="F50" s="408"/>
      <c r="G50" s="442">
        <f>'YEAR 1'!G50:H50</f>
        <v>0</v>
      </c>
      <c r="H50" s="443"/>
      <c r="I50" s="227"/>
      <c r="J50" s="369"/>
      <c r="K50" s="448"/>
      <c r="L50" s="364"/>
      <c r="M50" s="369"/>
    </row>
    <row r="51" spans="1:14" s="2" customFormat="1" ht="12" customHeight="1">
      <c r="A51" s="396" t="s">
        <v>27</v>
      </c>
      <c r="B51" s="397"/>
      <c r="C51" s="397"/>
      <c r="D51" s="397"/>
      <c r="E51" s="397"/>
      <c r="F51" s="397"/>
      <c r="G51" s="397"/>
      <c r="H51" s="397"/>
      <c r="I51" s="397"/>
      <c r="J51" s="397"/>
      <c r="K51" s="448"/>
      <c r="L51" s="478"/>
      <c r="M51" s="389"/>
      <c r="N51" s="177"/>
    </row>
    <row r="52" spans="1:14" s="16" customFormat="1" ht="18" customHeight="1" thickBot="1">
      <c r="A52" s="402"/>
      <c r="B52" s="403"/>
      <c r="C52" s="403"/>
      <c r="D52" s="403"/>
      <c r="E52" s="403"/>
      <c r="F52" s="403"/>
      <c r="G52" s="403"/>
      <c r="H52" s="403"/>
      <c r="I52" s="403"/>
      <c r="J52" s="403"/>
      <c r="K52" s="448"/>
      <c r="L52" s="479"/>
      <c r="M52" s="391"/>
      <c r="N52" s="177"/>
    </row>
    <row r="53" spans="1:14" s="2" customFormat="1" ht="15">
      <c r="A53" s="18">
        <v>1</v>
      </c>
      <c r="B53" s="172" t="s">
        <v>160</v>
      </c>
      <c r="C53" s="173"/>
      <c r="D53" s="173"/>
      <c r="E53" s="173"/>
      <c r="F53" s="173"/>
      <c r="G53" s="173"/>
      <c r="H53" s="173"/>
      <c r="I53" s="174"/>
      <c r="J53" s="231">
        <v>0</v>
      </c>
      <c r="K53" s="448"/>
      <c r="L53" s="180">
        <v>0</v>
      </c>
      <c r="M53" s="178">
        <f>IF($J$3="yes",ROUND(J53-L53,0),0)</f>
        <v>0</v>
      </c>
      <c r="N53" s="177"/>
    </row>
    <row r="54" spans="1:14" s="2" customFormat="1" ht="15">
      <c r="A54" s="10">
        <v>2</v>
      </c>
      <c r="B54" s="466" t="s">
        <v>38</v>
      </c>
      <c r="C54" s="467"/>
      <c r="D54" s="467"/>
      <c r="E54" s="467"/>
      <c r="F54" s="467"/>
      <c r="G54" s="467"/>
      <c r="H54" s="467"/>
      <c r="I54" s="468"/>
      <c r="J54" s="268">
        <f>IF($J$3="yes",'YEAR 1'!J54,0)</f>
        <v>0</v>
      </c>
      <c r="K54" s="448"/>
      <c r="L54" s="181">
        <v>0</v>
      </c>
      <c r="M54" s="178">
        <f>IF($J$3="yes",ROUND(J54-L54,0),0)</f>
        <v>0</v>
      </c>
      <c r="N54" s="177"/>
    </row>
    <row r="55" spans="1:14" s="2" customFormat="1" ht="3" customHeight="1">
      <c r="A55" s="20"/>
      <c r="B55" s="21"/>
      <c r="C55" s="22"/>
      <c r="D55" s="21"/>
      <c r="E55" s="21"/>
      <c r="F55" s="23"/>
      <c r="G55" s="23"/>
      <c r="H55" s="23"/>
      <c r="I55" s="23"/>
      <c r="J55" s="23"/>
      <c r="K55" s="448"/>
      <c r="L55" s="392"/>
      <c r="M55" s="366"/>
      <c r="N55" s="177"/>
    </row>
    <row r="56" spans="1:14" s="2" customFormat="1" ht="18" customHeight="1" thickBot="1">
      <c r="A56" s="461" t="s">
        <v>46</v>
      </c>
      <c r="B56" s="462"/>
      <c r="C56" s="462"/>
      <c r="D56" s="462"/>
      <c r="E56" s="462"/>
      <c r="F56" s="462"/>
      <c r="G56" s="462"/>
      <c r="H56" s="462"/>
      <c r="I56" s="463"/>
      <c r="J56" s="233">
        <f>IF($J$3="yes",ROUND((SUM(J53:J54)),0),0)</f>
        <v>0</v>
      </c>
      <c r="K56" s="448"/>
      <c r="L56" s="62">
        <f>IF($J$3="yes",ROUND((SUM(L53:L54)),0),0)</f>
        <v>0</v>
      </c>
      <c r="M56" s="70">
        <f>IF($J$3="yes",ROUND((SUM(M53:M54)),0),0)</f>
        <v>0</v>
      </c>
      <c r="N56" s="177"/>
    </row>
    <row r="57" spans="1:14" s="2" customFormat="1" ht="12" customHeight="1">
      <c r="A57" s="396" t="s">
        <v>9</v>
      </c>
      <c r="B57" s="397"/>
      <c r="C57" s="397"/>
      <c r="D57" s="397"/>
      <c r="E57" s="397"/>
      <c r="F57" s="397"/>
      <c r="G57" s="397"/>
      <c r="H57" s="397"/>
      <c r="I57" s="397"/>
      <c r="J57" s="397"/>
      <c r="K57" s="448"/>
      <c r="L57" s="478"/>
      <c r="M57" s="389"/>
      <c r="N57" s="177"/>
    </row>
    <row r="58" spans="1:14" s="16" customFormat="1" ht="18" customHeight="1" thickBot="1">
      <c r="A58" s="402"/>
      <c r="B58" s="403"/>
      <c r="C58" s="403"/>
      <c r="D58" s="403"/>
      <c r="E58" s="403"/>
      <c r="F58" s="403"/>
      <c r="G58" s="403"/>
      <c r="H58" s="403"/>
      <c r="I58" s="403"/>
      <c r="J58" s="403"/>
      <c r="K58" s="448"/>
      <c r="L58" s="479"/>
      <c r="M58" s="391"/>
      <c r="N58" s="177"/>
    </row>
    <row r="59" spans="1:14" s="2" customFormat="1" ht="15">
      <c r="A59" s="18">
        <v>1</v>
      </c>
      <c r="B59" s="483" t="s">
        <v>10</v>
      </c>
      <c r="C59" s="484"/>
      <c r="D59" s="484"/>
      <c r="E59" s="484"/>
      <c r="F59" s="484"/>
      <c r="G59" s="484"/>
      <c r="H59" s="484"/>
      <c r="I59" s="485"/>
      <c r="J59" s="231">
        <v>0</v>
      </c>
      <c r="K59" s="448"/>
      <c r="L59" s="181">
        <v>0</v>
      </c>
      <c r="M59" s="178">
        <f>IF($J$3="yes",ROUND(J59-L59,0),0)</f>
        <v>0</v>
      </c>
      <c r="N59" s="177"/>
    </row>
    <row r="60" spans="1:14" s="2" customFormat="1" ht="15">
      <c r="A60" s="10">
        <v>2</v>
      </c>
      <c r="B60" s="455" t="s">
        <v>11</v>
      </c>
      <c r="C60" s="456"/>
      <c r="D60" s="456"/>
      <c r="E60" s="456"/>
      <c r="F60" s="456"/>
      <c r="G60" s="456"/>
      <c r="H60" s="456"/>
      <c r="I60" s="457"/>
      <c r="J60" s="232">
        <v>0</v>
      </c>
      <c r="K60" s="448"/>
      <c r="L60" s="181">
        <v>0</v>
      </c>
      <c r="M60" s="178">
        <f>IF($J$3="yes",ROUND(J60-L60,0),0)</f>
        <v>0</v>
      </c>
      <c r="N60" s="177"/>
    </row>
    <row r="61" spans="1:14" s="2" customFormat="1" ht="3" customHeight="1">
      <c r="A61" s="20"/>
      <c r="B61" s="21"/>
      <c r="C61" s="22"/>
      <c r="D61" s="21"/>
      <c r="E61" s="21"/>
      <c r="F61" s="23"/>
      <c r="G61" s="23"/>
      <c r="H61" s="23"/>
      <c r="I61" s="23"/>
      <c r="J61" s="23"/>
      <c r="K61" s="448"/>
      <c r="L61" s="392"/>
      <c r="M61" s="366" t="e">
        <f>ROUND(J61-(L61+#REF!),0)</f>
        <v>#REF!</v>
      </c>
      <c r="N61" s="177"/>
    </row>
    <row r="62" spans="1:14" s="2" customFormat="1" ht="18" customHeight="1" thickBot="1">
      <c r="A62" s="431" t="s">
        <v>47</v>
      </c>
      <c r="B62" s="432"/>
      <c r="C62" s="432"/>
      <c r="D62" s="432"/>
      <c r="E62" s="432"/>
      <c r="F62" s="432"/>
      <c r="G62" s="432"/>
      <c r="H62" s="432"/>
      <c r="I62" s="433"/>
      <c r="J62" s="233">
        <f>IF($J$3="yes",ROUND((SUM(J59:J60)),0),0)</f>
        <v>0</v>
      </c>
      <c r="K62" s="448"/>
      <c r="L62" s="62">
        <f>IF($J$3="yes",ROUND((SUM(L59:L60)),0),0)</f>
        <v>0</v>
      </c>
      <c r="M62" s="70">
        <f>IF($J$3="yes",ROUND((SUM(M59:M60)),0),0)</f>
        <v>0</v>
      </c>
      <c r="N62" s="177"/>
    </row>
    <row r="63" spans="1:14" s="2" customFormat="1" ht="12" customHeight="1">
      <c r="A63" s="396" t="s">
        <v>12</v>
      </c>
      <c r="B63" s="397"/>
      <c r="C63" s="397"/>
      <c r="D63" s="397"/>
      <c r="E63" s="397"/>
      <c r="F63" s="397"/>
      <c r="G63" s="397"/>
      <c r="H63" s="397"/>
      <c r="I63" s="397"/>
      <c r="J63" s="397"/>
      <c r="K63" s="448"/>
      <c r="L63" s="478"/>
      <c r="M63" s="389"/>
      <c r="N63" s="177"/>
    </row>
    <row r="64" spans="1:14" s="16" customFormat="1" ht="18" customHeight="1" thickBot="1">
      <c r="A64" s="402"/>
      <c r="B64" s="403"/>
      <c r="C64" s="403"/>
      <c r="D64" s="403"/>
      <c r="E64" s="403"/>
      <c r="F64" s="403"/>
      <c r="G64" s="403"/>
      <c r="H64" s="403"/>
      <c r="I64" s="403"/>
      <c r="J64" s="403"/>
      <c r="K64" s="448"/>
      <c r="L64" s="479"/>
      <c r="M64" s="391"/>
      <c r="N64" s="177"/>
    </row>
    <row r="65" spans="1:14" s="2" customFormat="1" ht="15">
      <c r="A65" s="19">
        <v>1</v>
      </c>
      <c r="B65" s="483" t="s">
        <v>13</v>
      </c>
      <c r="C65" s="484"/>
      <c r="D65" s="484"/>
      <c r="E65" s="484"/>
      <c r="F65" s="484"/>
      <c r="G65" s="484"/>
      <c r="H65" s="484"/>
      <c r="I65" s="485"/>
      <c r="J65" s="231">
        <v>0</v>
      </c>
      <c r="K65" s="448"/>
      <c r="L65" s="181">
        <v>0</v>
      </c>
      <c r="M65" s="178">
        <f>IF($J$3="yes",ROUND(J65-L65,0),0)</f>
        <v>0</v>
      </c>
      <c r="N65" s="177"/>
    </row>
    <row r="66" spans="1:14" s="2" customFormat="1" ht="15">
      <c r="A66" s="14">
        <v>2</v>
      </c>
      <c r="B66" s="455" t="s">
        <v>14</v>
      </c>
      <c r="C66" s="456"/>
      <c r="D66" s="456"/>
      <c r="E66" s="456"/>
      <c r="F66" s="456"/>
      <c r="G66" s="456"/>
      <c r="H66" s="456"/>
      <c r="I66" s="457"/>
      <c r="J66" s="232">
        <v>0</v>
      </c>
      <c r="K66" s="448"/>
      <c r="L66" s="181">
        <v>0</v>
      </c>
      <c r="M66" s="178">
        <f>IF($J$3="yes",ROUND(J66-L66,0),0)</f>
        <v>0</v>
      </c>
      <c r="N66" s="177"/>
    </row>
    <row r="67" spans="1:14" s="2" customFormat="1" ht="15">
      <c r="A67" s="14">
        <v>3</v>
      </c>
      <c r="B67" s="455" t="s">
        <v>15</v>
      </c>
      <c r="C67" s="456"/>
      <c r="D67" s="456"/>
      <c r="E67" s="456"/>
      <c r="F67" s="456"/>
      <c r="G67" s="456"/>
      <c r="H67" s="456"/>
      <c r="I67" s="457"/>
      <c r="J67" s="232">
        <v>0</v>
      </c>
      <c r="K67" s="448"/>
      <c r="L67" s="181">
        <v>0</v>
      </c>
      <c r="M67" s="178">
        <f>IF($J$3="yes",ROUND(J67-L67,0),0)</f>
        <v>0</v>
      </c>
      <c r="N67" s="177"/>
    </row>
    <row r="68" spans="1:14" s="2" customFormat="1" ht="15">
      <c r="A68" s="14">
        <v>4</v>
      </c>
      <c r="B68" s="455" t="s">
        <v>5</v>
      </c>
      <c r="C68" s="456"/>
      <c r="D68" s="456"/>
      <c r="E68" s="456"/>
      <c r="F68" s="456"/>
      <c r="G68" s="456"/>
      <c r="H68" s="456"/>
      <c r="I68" s="457"/>
      <c r="J68" s="232">
        <v>0</v>
      </c>
      <c r="K68" s="448"/>
      <c r="L68" s="181">
        <v>0</v>
      </c>
      <c r="M68" s="178">
        <f>IF($J$3="yes",ROUND(J68-L68,0),0)</f>
        <v>0</v>
      </c>
      <c r="N68" s="177"/>
    </row>
    <row r="69" spans="1:14" s="2" customFormat="1" ht="3" customHeight="1">
      <c r="A69" s="20"/>
      <c r="B69" s="21"/>
      <c r="C69" s="22"/>
      <c r="D69" s="21"/>
      <c r="E69" s="21"/>
      <c r="F69" s="23"/>
      <c r="G69" s="23"/>
      <c r="H69" s="23"/>
      <c r="I69" s="23"/>
      <c r="J69" s="23"/>
      <c r="K69" s="448"/>
      <c r="L69" s="392"/>
      <c r="M69" s="366"/>
      <c r="N69" s="177"/>
    </row>
    <row r="70" spans="1:14" s="2" customFormat="1" ht="18" customHeight="1" thickBot="1">
      <c r="A70" s="431" t="s">
        <v>48</v>
      </c>
      <c r="B70" s="432"/>
      <c r="C70" s="432"/>
      <c r="D70" s="432"/>
      <c r="E70" s="432"/>
      <c r="F70" s="432"/>
      <c r="G70" s="432"/>
      <c r="H70" s="432"/>
      <c r="I70" s="433"/>
      <c r="J70" s="233">
        <f>IF($J$3="yes",ROUND((SUM(J65:J68)),0),0)</f>
        <v>0</v>
      </c>
      <c r="K70" s="448"/>
      <c r="L70" s="62">
        <f>IF($J$3="yes",ROUND((SUM(L65:L68)),0),0)</f>
        <v>0</v>
      </c>
      <c r="M70" s="70">
        <f>IF($J$3="yes",ROUND((SUM(M65:M68)),0),0)</f>
        <v>0</v>
      </c>
      <c r="N70" s="177"/>
    </row>
    <row r="71" spans="1:14" s="2" customFormat="1" ht="12" customHeight="1">
      <c r="A71" s="396" t="s">
        <v>16</v>
      </c>
      <c r="B71" s="397"/>
      <c r="C71" s="397"/>
      <c r="D71" s="397"/>
      <c r="E71" s="397"/>
      <c r="F71" s="397"/>
      <c r="G71" s="397"/>
      <c r="H71" s="397"/>
      <c r="I71" s="397"/>
      <c r="J71" s="397"/>
      <c r="K71" s="448"/>
      <c r="L71" s="478"/>
      <c r="M71" s="389"/>
      <c r="N71" s="177"/>
    </row>
    <row r="72" spans="1:14" s="16" customFormat="1" ht="18" customHeight="1" thickBot="1">
      <c r="A72" s="399"/>
      <c r="B72" s="400"/>
      <c r="C72" s="400"/>
      <c r="D72" s="400"/>
      <c r="E72" s="400"/>
      <c r="F72" s="400"/>
      <c r="G72" s="400"/>
      <c r="H72" s="400"/>
      <c r="I72" s="400"/>
      <c r="J72" s="400"/>
      <c r="K72" s="448"/>
      <c r="L72" s="479"/>
      <c r="M72" s="391"/>
      <c r="N72" s="177"/>
    </row>
    <row r="73" spans="1:14" s="2" customFormat="1" ht="15">
      <c r="A73" s="39">
        <v>1</v>
      </c>
      <c r="B73" s="413" t="s">
        <v>17</v>
      </c>
      <c r="C73" s="414"/>
      <c r="D73" s="414"/>
      <c r="E73" s="414"/>
      <c r="F73" s="414"/>
      <c r="G73" s="414"/>
      <c r="H73" s="414"/>
      <c r="I73" s="415"/>
      <c r="J73" s="234">
        <v>0</v>
      </c>
      <c r="K73" s="448"/>
      <c r="L73" s="181">
        <v>0</v>
      </c>
      <c r="M73" s="178">
        <f aca="true" t="shared" si="8" ref="M73:M78">IF($J$3="yes",ROUND(J73-L73,0),0)</f>
        <v>0</v>
      </c>
      <c r="N73" s="177"/>
    </row>
    <row r="74" spans="1:14" s="2" customFormat="1" ht="15">
      <c r="A74" s="10">
        <v>2</v>
      </c>
      <c r="B74" s="480" t="s">
        <v>39</v>
      </c>
      <c r="C74" s="481"/>
      <c r="D74" s="481"/>
      <c r="E74" s="481"/>
      <c r="F74" s="481"/>
      <c r="G74" s="481"/>
      <c r="H74" s="481"/>
      <c r="I74" s="482"/>
      <c r="J74" s="235">
        <v>0</v>
      </c>
      <c r="K74" s="448"/>
      <c r="L74" s="181">
        <v>0</v>
      </c>
      <c r="M74" s="178">
        <f t="shared" si="8"/>
        <v>0</v>
      </c>
      <c r="N74" s="177"/>
    </row>
    <row r="75" spans="1:14" s="2" customFormat="1" ht="15">
      <c r="A75" s="10">
        <v>3</v>
      </c>
      <c r="B75" s="385" t="s">
        <v>18</v>
      </c>
      <c r="C75" s="386"/>
      <c r="D75" s="386"/>
      <c r="E75" s="386"/>
      <c r="F75" s="386"/>
      <c r="G75" s="386"/>
      <c r="H75" s="386"/>
      <c r="I75" s="387"/>
      <c r="J75" s="235">
        <v>0</v>
      </c>
      <c r="K75" s="448"/>
      <c r="L75" s="181">
        <v>0</v>
      </c>
      <c r="M75" s="178">
        <f t="shared" si="8"/>
        <v>0</v>
      </c>
      <c r="N75" s="177"/>
    </row>
    <row r="76" spans="1:14" s="2" customFormat="1" ht="15">
      <c r="A76" s="10">
        <v>4</v>
      </c>
      <c r="B76" s="385" t="s">
        <v>19</v>
      </c>
      <c r="C76" s="386"/>
      <c r="D76" s="386"/>
      <c r="E76" s="386"/>
      <c r="F76" s="386"/>
      <c r="G76" s="386"/>
      <c r="H76" s="386"/>
      <c r="I76" s="387"/>
      <c r="J76" s="236">
        <v>0</v>
      </c>
      <c r="K76" s="448"/>
      <c r="L76" s="181">
        <v>0</v>
      </c>
      <c r="M76" s="178">
        <f t="shared" si="8"/>
        <v>0</v>
      </c>
      <c r="N76" s="177"/>
    </row>
    <row r="77" spans="1:14" s="2" customFormat="1" ht="15">
      <c r="A77" s="10">
        <v>5</v>
      </c>
      <c r="B77" s="160" t="s">
        <v>148</v>
      </c>
      <c r="C77" s="161"/>
      <c r="D77" s="161"/>
      <c r="E77" s="161"/>
      <c r="F77" s="161"/>
      <c r="G77" s="219"/>
      <c r="H77" s="161"/>
      <c r="I77" s="137"/>
      <c r="J77" s="236">
        <v>0</v>
      </c>
      <c r="K77" s="448"/>
      <c r="L77" s="181">
        <v>0</v>
      </c>
      <c r="M77" s="178">
        <f t="shared" si="8"/>
        <v>0</v>
      </c>
      <c r="N77" s="177"/>
    </row>
    <row r="78" spans="1:14" s="2" customFormat="1" ht="15">
      <c r="A78" s="10">
        <v>6</v>
      </c>
      <c r="B78" s="466" t="s">
        <v>5</v>
      </c>
      <c r="C78" s="467"/>
      <c r="D78" s="467"/>
      <c r="E78" s="467"/>
      <c r="F78" s="467"/>
      <c r="G78" s="467"/>
      <c r="H78" s="467"/>
      <c r="I78" s="468"/>
      <c r="J78" s="235">
        <v>0</v>
      </c>
      <c r="K78" s="448"/>
      <c r="L78" s="181">
        <v>0</v>
      </c>
      <c r="M78" s="178">
        <f t="shared" si="8"/>
        <v>0</v>
      </c>
      <c r="N78" s="177"/>
    </row>
    <row r="79" spans="1:14" s="2" customFormat="1" ht="3" customHeight="1">
      <c r="A79" s="12"/>
      <c r="B79" s="9"/>
      <c r="C79" s="26"/>
      <c r="D79" s="26"/>
      <c r="E79" s="26"/>
      <c r="F79" s="26"/>
      <c r="G79" s="26"/>
      <c r="H79" s="26"/>
      <c r="I79" s="26"/>
      <c r="J79" s="237"/>
      <c r="K79" s="448"/>
      <c r="L79" s="491"/>
      <c r="M79" s="465"/>
      <c r="N79" s="177"/>
    </row>
    <row r="80" spans="1:14" s="2" customFormat="1" ht="15">
      <c r="A80" s="458">
        <v>7</v>
      </c>
      <c r="B80" s="434" t="s">
        <v>84</v>
      </c>
      <c r="C80" s="435"/>
      <c r="D80" s="455" t="s">
        <v>69</v>
      </c>
      <c r="E80" s="456"/>
      <c r="F80" s="456"/>
      <c r="G80" s="456"/>
      <c r="H80" s="456"/>
      <c r="I80" s="457"/>
      <c r="J80" s="238">
        <v>0</v>
      </c>
      <c r="K80" s="448"/>
      <c r="L80" s="180">
        <v>0</v>
      </c>
      <c r="M80" s="178">
        <f>IF($J$3="yes",ROUND(J80-L80,0),0)</f>
        <v>0</v>
      </c>
      <c r="N80" s="177"/>
    </row>
    <row r="81" spans="1:14" s="2" customFormat="1" ht="15">
      <c r="A81" s="459"/>
      <c r="B81" s="436"/>
      <c r="C81" s="437"/>
      <c r="D81" s="385" t="s">
        <v>70</v>
      </c>
      <c r="E81" s="386"/>
      <c r="F81" s="469"/>
      <c r="G81" s="469"/>
      <c r="H81" s="469"/>
      <c r="I81" s="470"/>
      <c r="J81" s="235">
        <v>0</v>
      </c>
      <c r="K81" s="448"/>
      <c r="L81" s="181">
        <v>0</v>
      </c>
      <c r="M81" s="178">
        <f>IF($J$3="yes",ROUND(J81-L81,0),0)</f>
        <v>0</v>
      </c>
      <c r="N81" s="177"/>
    </row>
    <row r="82" spans="1:14" s="2" customFormat="1" ht="15">
      <c r="A82" s="459"/>
      <c r="B82" s="436"/>
      <c r="C82" s="437"/>
      <c r="D82" s="385" t="s">
        <v>71</v>
      </c>
      <c r="E82" s="386"/>
      <c r="F82" s="440"/>
      <c r="G82" s="440"/>
      <c r="H82" s="440"/>
      <c r="I82" s="441"/>
      <c r="J82" s="239">
        <f>IF($J$3="yes",ROUND((SUM(J80:J81)),0),0)</f>
        <v>0</v>
      </c>
      <c r="K82" s="448"/>
      <c r="L82" s="181">
        <v>0</v>
      </c>
      <c r="M82" s="178">
        <f>IF($J$3="yes",ROUND(J82-L82,0),0)</f>
        <v>0</v>
      </c>
      <c r="N82" s="177"/>
    </row>
    <row r="83" spans="1:14" s="2" customFormat="1" ht="15">
      <c r="A83" s="459"/>
      <c r="B83" s="436"/>
      <c r="C83" s="437"/>
      <c r="D83" s="385" t="s">
        <v>72</v>
      </c>
      <c r="E83" s="386"/>
      <c r="F83" s="440"/>
      <c r="G83" s="440"/>
      <c r="H83" s="440"/>
      <c r="I83" s="441"/>
      <c r="J83" s="239">
        <f>IF($J$3="yes",ROUND(J82-J84,0),0)</f>
        <v>0</v>
      </c>
      <c r="K83" s="448"/>
      <c r="L83" s="181">
        <v>0</v>
      </c>
      <c r="M83" s="178">
        <f>IF($J$3="yes",ROUND(J83-L83,0),0)</f>
        <v>0</v>
      </c>
      <c r="N83" s="177"/>
    </row>
    <row r="84" spans="1:14" s="2" customFormat="1" ht="15">
      <c r="A84" s="460"/>
      <c r="B84" s="438"/>
      <c r="C84" s="439"/>
      <c r="D84" s="385" t="s">
        <v>73</v>
      </c>
      <c r="E84" s="386"/>
      <c r="F84" s="440"/>
      <c r="G84" s="440"/>
      <c r="H84" s="440"/>
      <c r="I84" s="441"/>
      <c r="J84" s="239">
        <f>IF('YEAR 1'!J82+'YEAR 2'!J82&gt;25000,0,IF(J82&lt;25000-'YEAR 1'!J84-'YEAR 2'!J84,'YEAR 3'!J82,ROUND(25000-'YEAR 1'!J84-'YEAR 2'!J84,0)))</f>
        <v>0</v>
      </c>
      <c r="K84" s="448"/>
      <c r="L84" s="181">
        <v>0</v>
      </c>
      <c r="M84" s="178">
        <f>IF($J$3="yes",ROUND(J84-L84,0),0)</f>
        <v>0</v>
      </c>
      <c r="N84" s="177"/>
    </row>
    <row r="85" spans="1:14" s="2" customFormat="1" ht="3" customHeight="1">
      <c r="A85" s="12"/>
      <c r="B85" s="9"/>
      <c r="C85" s="26"/>
      <c r="D85" s="214"/>
      <c r="E85" s="214"/>
      <c r="F85" s="214"/>
      <c r="G85" s="214"/>
      <c r="H85" s="214"/>
      <c r="I85" s="214"/>
      <c r="J85" s="237"/>
      <c r="K85" s="448"/>
      <c r="L85" s="491"/>
      <c r="M85" s="465"/>
      <c r="N85" s="177"/>
    </row>
    <row r="86" spans="1:14" s="2" customFormat="1" ht="15">
      <c r="A86" s="458">
        <v>8</v>
      </c>
      <c r="B86" s="434" t="s">
        <v>85</v>
      </c>
      <c r="C86" s="435"/>
      <c r="D86" s="455" t="s">
        <v>74</v>
      </c>
      <c r="E86" s="456"/>
      <c r="F86" s="456"/>
      <c r="G86" s="456"/>
      <c r="H86" s="456"/>
      <c r="I86" s="457"/>
      <c r="J86" s="238">
        <v>0</v>
      </c>
      <c r="K86" s="448"/>
      <c r="L86" s="180">
        <v>0</v>
      </c>
      <c r="M86" s="178">
        <f>IF($J$3="yes",ROUND(J86-L86,0),0)</f>
        <v>0</v>
      </c>
      <c r="N86" s="177"/>
    </row>
    <row r="87" spans="1:14" s="2" customFormat="1" ht="15">
      <c r="A87" s="459"/>
      <c r="B87" s="436"/>
      <c r="C87" s="437"/>
      <c r="D87" s="385" t="s">
        <v>75</v>
      </c>
      <c r="E87" s="386"/>
      <c r="F87" s="469"/>
      <c r="G87" s="469"/>
      <c r="H87" s="469"/>
      <c r="I87" s="470"/>
      <c r="J87" s="235">
        <v>0</v>
      </c>
      <c r="K87" s="448"/>
      <c r="L87" s="181">
        <v>0</v>
      </c>
      <c r="M87" s="178">
        <f>IF($J$3="yes",ROUND(J87-L87,0),0)</f>
        <v>0</v>
      </c>
      <c r="N87" s="177"/>
    </row>
    <row r="88" spans="1:14" s="2" customFormat="1" ht="15">
      <c r="A88" s="459"/>
      <c r="B88" s="436"/>
      <c r="C88" s="437"/>
      <c r="D88" s="385" t="s">
        <v>76</v>
      </c>
      <c r="E88" s="386"/>
      <c r="F88" s="440"/>
      <c r="G88" s="440"/>
      <c r="H88" s="440"/>
      <c r="I88" s="441"/>
      <c r="J88" s="239">
        <f>IF($J$3="yes",ROUND((SUM(J86:J87)),0),0)</f>
        <v>0</v>
      </c>
      <c r="K88" s="448"/>
      <c r="L88" s="181">
        <v>0</v>
      </c>
      <c r="M88" s="178">
        <f>IF($J$3="yes",ROUND(J88-L88,0),0)</f>
        <v>0</v>
      </c>
      <c r="N88" s="177"/>
    </row>
    <row r="89" spans="1:14" s="2" customFormat="1" ht="15">
      <c r="A89" s="459"/>
      <c r="B89" s="436"/>
      <c r="C89" s="437"/>
      <c r="D89" s="385" t="s">
        <v>77</v>
      </c>
      <c r="E89" s="386"/>
      <c r="F89" s="440"/>
      <c r="G89" s="440"/>
      <c r="H89" s="440"/>
      <c r="I89" s="441"/>
      <c r="J89" s="239">
        <f>IF($J$3="yes",ROUND(J88-J90,0),0)</f>
        <v>0</v>
      </c>
      <c r="K89" s="448"/>
      <c r="L89" s="181">
        <v>0</v>
      </c>
      <c r="M89" s="178">
        <f>IF($J$3="yes",ROUND(J89-L89,0),0)</f>
        <v>0</v>
      </c>
      <c r="N89" s="177"/>
    </row>
    <row r="90" spans="1:14" s="2" customFormat="1" ht="15">
      <c r="A90" s="460"/>
      <c r="B90" s="438"/>
      <c r="C90" s="439"/>
      <c r="D90" s="385" t="s">
        <v>78</v>
      </c>
      <c r="E90" s="386"/>
      <c r="F90" s="440"/>
      <c r="G90" s="440"/>
      <c r="H90" s="440"/>
      <c r="I90" s="441"/>
      <c r="J90" s="239">
        <f>IF('YEAR 1'!J88+'YEAR 2'!J88&gt;25000,0,IF(J88&lt;25000-'YEAR 1'!J90-'YEAR 2'!J90,'YEAR 3'!J88,ROUND(25000-'YEAR 1'!J90-'YEAR 2'!J90,0)))</f>
        <v>0</v>
      </c>
      <c r="K90" s="448"/>
      <c r="L90" s="181">
        <v>0</v>
      </c>
      <c r="M90" s="178">
        <f>IF($J$3="yes",ROUND(J90-L90,0),0)</f>
        <v>0</v>
      </c>
      <c r="N90" s="177"/>
    </row>
    <row r="91" spans="1:14" s="2" customFormat="1" ht="3" customHeight="1">
      <c r="A91" s="12"/>
      <c r="B91" s="9"/>
      <c r="C91" s="26"/>
      <c r="D91" s="214"/>
      <c r="E91" s="214"/>
      <c r="F91" s="214"/>
      <c r="G91" s="214"/>
      <c r="H91" s="214"/>
      <c r="I91" s="214"/>
      <c r="J91" s="237"/>
      <c r="K91" s="448"/>
      <c r="L91" s="491"/>
      <c r="M91" s="465"/>
      <c r="N91" s="177"/>
    </row>
    <row r="92" spans="1:14" s="2" customFormat="1" ht="15">
      <c r="A92" s="458">
        <v>9</v>
      </c>
      <c r="B92" s="434" t="s">
        <v>86</v>
      </c>
      <c r="C92" s="435"/>
      <c r="D92" s="455" t="s">
        <v>79</v>
      </c>
      <c r="E92" s="456"/>
      <c r="F92" s="456"/>
      <c r="G92" s="456"/>
      <c r="H92" s="456"/>
      <c r="I92" s="457"/>
      <c r="J92" s="238">
        <v>0</v>
      </c>
      <c r="K92" s="448"/>
      <c r="L92" s="180">
        <v>0</v>
      </c>
      <c r="M92" s="178">
        <f>IF($J$3="yes",ROUND(J92-L92,0),0)</f>
        <v>0</v>
      </c>
      <c r="N92" s="177"/>
    </row>
    <row r="93" spans="1:14" s="2" customFormat="1" ht="15">
      <c r="A93" s="459"/>
      <c r="B93" s="436"/>
      <c r="C93" s="437"/>
      <c r="D93" s="385" t="s">
        <v>80</v>
      </c>
      <c r="E93" s="386"/>
      <c r="F93" s="469"/>
      <c r="G93" s="469"/>
      <c r="H93" s="469"/>
      <c r="I93" s="470"/>
      <c r="J93" s="235">
        <v>0</v>
      </c>
      <c r="K93" s="448"/>
      <c r="L93" s="181">
        <v>0</v>
      </c>
      <c r="M93" s="178">
        <f>IF($J$3="yes",ROUND(J93-L93,0),0)</f>
        <v>0</v>
      </c>
      <c r="N93" s="177"/>
    </row>
    <row r="94" spans="1:14" s="2" customFormat="1" ht="15">
      <c r="A94" s="459"/>
      <c r="B94" s="436"/>
      <c r="C94" s="437"/>
      <c r="D94" s="385" t="s">
        <v>81</v>
      </c>
      <c r="E94" s="386"/>
      <c r="F94" s="440"/>
      <c r="G94" s="440"/>
      <c r="H94" s="440"/>
      <c r="I94" s="441"/>
      <c r="J94" s="239">
        <f>IF($J$3="yes",ROUND((SUM(J92:J93)),0),0)</f>
        <v>0</v>
      </c>
      <c r="K94" s="448"/>
      <c r="L94" s="181">
        <v>0</v>
      </c>
      <c r="M94" s="178">
        <f>IF($J$3="yes",ROUND(J94-L94,0),0)</f>
        <v>0</v>
      </c>
      <c r="N94" s="177"/>
    </row>
    <row r="95" spans="1:14" s="2" customFormat="1" ht="15">
      <c r="A95" s="459"/>
      <c r="B95" s="436"/>
      <c r="C95" s="437"/>
      <c r="D95" s="385" t="s">
        <v>82</v>
      </c>
      <c r="E95" s="386"/>
      <c r="F95" s="440"/>
      <c r="G95" s="440"/>
      <c r="H95" s="440"/>
      <c r="I95" s="441"/>
      <c r="J95" s="239">
        <f>IF($J$3="yes",ROUND(J94-J96,0),0)</f>
        <v>0</v>
      </c>
      <c r="K95" s="448"/>
      <c r="L95" s="181">
        <v>0</v>
      </c>
      <c r="M95" s="178">
        <f>IF($J$3="yes",ROUND(J95-L95,0),0)</f>
        <v>0</v>
      </c>
      <c r="N95" s="177"/>
    </row>
    <row r="96" spans="1:14" s="2" customFormat="1" ht="15">
      <c r="A96" s="460"/>
      <c r="B96" s="438"/>
      <c r="C96" s="439"/>
      <c r="D96" s="385" t="s">
        <v>83</v>
      </c>
      <c r="E96" s="386"/>
      <c r="F96" s="440"/>
      <c r="G96" s="440"/>
      <c r="H96" s="440"/>
      <c r="I96" s="441"/>
      <c r="J96" s="239">
        <f>IF('YEAR 1'!J94+'YEAR 2'!J94&gt;25000,0,IF(J94&lt;25000-'YEAR 1'!J96-'YEAR 2'!J96,'YEAR 3'!J94,ROUND(25000-'YEAR 1'!J96-'YEAR 2'!J96,0)))</f>
        <v>0</v>
      </c>
      <c r="K96" s="448"/>
      <c r="L96" s="181">
        <v>0</v>
      </c>
      <c r="M96" s="178">
        <f>IF($J$3="yes",ROUND(J96-L96,0),0)</f>
        <v>0</v>
      </c>
      <c r="N96" s="177"/>
    </row>
    <row r="97" spans="1:14" s="2" customFormat="1" ht="3" customHeight="1">
      <c r="A97" s="12"/>
      <c r="B97" s="9"/>
      <c r="C97" s="26"/>
      <c r="D97" s="26"/>
      <c r="E97" s="26"/>
      <c r="F97" s="26"/>
      <c r="G97" s="26"/>
      <c r="H97" s="26"/>
      <c r="I97" s="26"/>
      <c r="J97" s="237"/>
      <c r="K97" s="448"/>
      <c r="L97" s="491"/>
      <c r="M97" s="465"/>
      <c r="N97" s="177"/>
    </row>
    <row r="98" spans="1:14" s="2" customFormat="1" ht="15">
      <c r="A98" s="458">
        <v>10</v>
      </c>
      <c r="B98" s="434" t="s">
        <v>139</v>
      </c>
      <c r="C98" s="435"/>
      <c r="D98" s="455" t="s">
        <v>140</v>
      </c>
      <c r="E98" s="456"/>
      <c r="F98" s="456"/>
      <c r="G98" s="456"/>
      <c r="H98" s="456"/>
      <c r="I98" s="457"/>
      <c r="J98" s="238">
        <v>0</v>
      </c>
      <c r="K98" s="448"/>
      <c r="L98" s="180">
        <v>0</v>
      </c>
      <c r="M98" s="178">
        <f>IF($J$3="yes",ROUND(J98-L98,0),0)</f>
        <v>0</v>
      </c>
      <c r="N98" s="177"/>
    </row>
    <row r="99" spans="1:14" s="2" customFormat="1" ht="15">
      <c r="A99" s="459"/>
      <c r="B99" s="436"/>
      <c r="C99" s="437"/>
      <c r="D99" s="385" t="s">
        <v>141</v>
      </c>
      <c r="E99" s="386"/>
      <c r="F99" s="469"/>
      <c r="G99" s="469"/>
      <c r="H99" s="469"/>
      <c r="I99" s="470"/>
      <c r="J99" s="235">
        <v>0</v>
      </c>
      <c r="K99" s="448"/>
      <c r="L99" s="181">
        <v>0</v>
      </c>
      <c r="M99" s="178">
        <f>IF($J$3="yes",ROUND(J99-L99,0),0)</f>
        <v>0</v>
      </c>
      <c r="N99" s="177"/>
    </row>
    <row r="100" spans="1:14" s="2" customFormat="1" ht="15">
      <c r="A100" s="459"/>
      <c r="B100" s="436"/>
      <c r="C100" s="437"/>
      <c r="D100" s="385" t="s">
        <v>142</v>
      </c>
      <c r="E100" s="386"/>
      <c r="F100" s="440"/>
      <c r="G100" s="440"/>
      <c r="H100" s="440"/>
      <c r="I100" s="441"/>
      <c r="J100" s="239">
        <f>IF($J$3="yes",ROUND((SUM(J98:J99)),0),0)</f>
        <v>0</v>
      </c>
      <c r="K100" s="448"/>
      <c r="L100" s="181">
        <v>0</v>
      </c>
      <c r="M100" s="178">
        <f>IF($J$3="yes",ROUND(J100-L100,0),0)</f>
        <v>0</v>
      </c>
      <c r="N100" s="177"/>
    </row>
    <row r="101" spans="1:14" s="2" customFormat="1" ht="15">
      <c r="A101" s="459"/>
      <c r="B101" s="436"/>
      <c r="C101" s="437"/>
      <c r="D101" s="385" t="s">
        <v>143</v>
      </c>
      <c r="E101" s="386"/>
      <c r="F101" s="440"/>
      <c r="G101" s="440"/>
      <c r="H101" s="440"/>
      <c r="I101" s="441"/>
      <c r="J101" s="239">
        <f>IF($J$3="yes",ROUND(J100-J102,0),0)</f>
        <v>0</v>
      </c>
      <c r="K101" s="448"/>
      <c r="L101" s="181">
        <v>0</v>
      </c>
      <c r="M101" s="178">
        <f>IF($J$3="yes",ROUND(J101-L101,0),0)</f>
        <v>0</v>
      </c>
      <c r="N101" s="177"/>
    </row>
    <row r="102" spans="1:14" s="2" customFormat="1" ht="15">
      <c r="A102" s="460"/>
      <c r="B102" s="438"/>
      <c r="C102" s="439"/>
      <c r="D102" s="385" t="s">
        <v>144</v>
      </c>
      <c r="E102" s="386"/>
      <c r="F102" s="440"/>
      <c r="G102" s="440"/>
      <c r="H102" s="440"/>
      <c r="I102" s="441"/>
      <c r="J102" s="239">
        <f>IF('YEAR 1'!J100+'YEAR 2'!J100&gt;25000,0,IF(J100&lt;25000-'YEAR 1'!J102-'YEAR 2'!J102,'YEAR 3'!J100,ROUND(25000-'YEAR 1'!J102-'YEAR 2'!J102,0)))</f>
        <v>0</v>
      </c>
      <c r="K102" s="448"/>
      <c r="L102" s="181">
        <v>0</v>
      </c>
      <c r="M102" s="178">
        <f>IF($J$3="yes",ROUND(J102-L102,0),0)</f>
        <v>0</v>
      </c>
      <c r="N102" s="177"/>
    </row>
    <row r="103" spans="1:14" s="2" customFormat="1" ht="3" customHeight="1">
      <c r="A103" s="12"/>
      <c r="B103" s="9"/>
      <c r="C103" s="26"/>
      <c r="D103" s="26"/>
      <c r="E103" s="26"/>
      <c r="F103" s="26"/>
      <c r="G103" s="26"/>
      <c r="H103" s="26"/>
      <c r="I103" s="26"/>
      <c r="J103" s="237"/>
      <c r="K103" s="448"/>
      <c r="L103" s="392"/>
      <c r="M103" s="366"/>
      <c r="N103" s="177"/>
    </row>
    <row r="104" spans="1:14" s="2" customFormat="1" ht="18" customHeight="1" thickBot="1">
      <c r="A104" s="461" t="s">
        <v>49</v>
      </c>
      <c r="B104" s="462"/>
      <c r="C104" s="462"/>
      <c r="D104" s="462"/>
      <c r="E104" s="462"/>
      <c r="F104" s="462"/>
      <c r="G104" s="462"/>
      <c r="H104" s="462"/>
      <c r="I104" s="463"/>
      <c r="J104" s="240">
        <f>ROUND((SUM(J73:J78,J82,J88,J94,J100)),0)</f>
        <v>0</v>
      </c>
      <c r="K104" s="448"/>
      <c r="L104" s="162">
        <f>ROUND((SUM(L73:L78,L82,L88,L94,L100)),0)</f>
        <v>0</v>
      </c>
      <c r="M104" s="163">
        <f>ROUND((SUM(M73:M78,M82,M88,M94,M100)),0)</f>
        <v>0</v>
      </c>
      <c r="N104" s="177"/>
    </row>
    <row r="105" spans="1:14" s="2" customFormat="1" ht="12" customHeight="1">
      <c r="A105" s="396" t="s">
        <v>43</v>
      </c>
      <c r="B105" s="397"/>
      <c r="C105" s="397"/>
      <c r="D105" s="397"/>
      <c r="E105" s="397"/>
      <c r="F105" s="397"/>
      <c r="G105" s="397"/>
      <c r="H105" s="397"/>
      <c r="I105" s="397"/>
      <c r="J105" s="397"/>
      <c r="K105" s="448"/>
      <c r="L105" s="478"/>
      <c r="M105" s="389"/>
      <c r="N105" s="177"/>
    </row>
    <row r="106" spans="1:14" s="16" customFormat="1" ht="18" customHeight="1" thickBot="1">
      <c r="A106" s="402"/>
      <c r="B106" s="403"/>
      <c r="C106" s="403"/>
      <c r="D106" s="403"/>
      <c r="E106" s="403"/>
      <c r="F106" s="403"/>
      <c r="G106" s="403"/>
      <c r="H106" s="403"/>
      <c r="I106" s="403"/>
      <c r="J106" s="403"/>
      <c r="K106" s="448"/>
      <c r="L106" s="479"/>
      <c r="M106" s="391"/>
      <c r="N106" s="177"/>
    </row>
    <row r="107" spans="1:14" s="2" customFormat="1" ht="18" customHeight="1" thickBot="1">
      <c r="A107" s="425" t="s">
        <v>50</v>
      </c>
      <c r="B107" s="426"/>
      <c r="C107" s="426"/>
      <c r="D107" s="426"/>
      <c r="E107" s="426"/>
      <c r="F107" s="426"/>
      <c r="G107" s="426"/>
      <c r="H107" s="426"/>
      <c r="I107" s="427"/>
      <c r="J107" s="241">
        <f>IF($J$3="yes",ROUND((SUM(J104,J70,J62,J56,J46)),0),0)</f>
        <v>0</v>
      </c>
      <c r="K107" s="448"/>
      <c r="L107" s="164">
        <f>IF($J$3="yes",ROUND((SUM(L104,L70,L62,L56,L46)),0),0)</f>
        <v>0</v>
      </c>
      <c r="M107" s="79">
        <f>IF($J$3="yes",ROUND((SUM(M104,M70,M62,M56,M46)),0),0)</f>
        <v>0</v>
      </c>
      <c r="N107" s="177"/>
    </row>
    <row r="108" spans="1:14" s="2" customFormat="1" ht="12" customHeight="1">
      <c r="A108" s="396" t="s">
        <v>32</v>
      </c>
      <c r="B108" s="397"/>
      <c r="C108" s="397"/>
      <c r="D108" s="397"/>
      <c r="E108" s="397"/>
      <c r="F108" s="397"/>
      <c r="G108" s="397"/>
      <c r="H108" s="397"/>
      <c r="I108" s="397"/>
      <c r="J108" s="397"/>
      <c r="K108" s="448"/>
      <c r="L108" s="478"/>
      <c r="M108" s="389"/>
      <c r="N108" s="177"/>
    </row>
    <row r="109" spans="1:14" s="16" customFormat="1" ht="18" customHeight="1" thickBot="1">
      <c r="A109" s="399"/>
      <c r="B109" s="400"/>
      <c r="C109" s="400"/>
      <c r="D109" s="400"/>
      <c r="E109" s="400"/>
      <c r="F109" s="400"/>
      <c r="G109" s="400"/>
      <c r="H109" s="400"/>
      <c r="I109" s="400"/>
      <c r="J109" s="400"/>
      <c r="K109" s="448"/>
      <c r="L109" s="479"/>
      <c r="M109" s="391"/>
      <c r="N109" s="177"/>
    </row>
    <row r="110" spans="1:14" s="2" customFormat="1" ht="14.25" customHeight="1">
      <c r="A110" s="39">
        <v>1</v>
      </c>
      <c r="B110" s="413" t="s">
        <v>33</v>
      </c>
      <c r="C110" s="414"/>
      <c r="D110" s="414"/>
      <c r="E110" s="414"/>
      <c r="F110" s="414"/>
      <c r="G110" s="414"/>
      <c r="H110" s="414"/>
      <c r="I110" s="415"/>
      <c r="J110" s="242">
        <f>ROUND((J107-(J83+J89+J95+J101+J77+J70+J56)),0)</f>
        <v>0</v>
      </c>
      <c r="K110" s="448"/>
      <c r="L110" s="165">
        <f>ROUND((L107-(L83+L89+L95+L101+L77+L70+L56)),0)</f>
        <v>0</v>
      </c>
      <c r="M110" s="179">
        <f>ROUND((M107-(M83+M89+M95+M101+M77+M70+M56)),0)</f>
        <v>0</v>
      </c>
      <c r="N110" s="177"/>
    </row>
    <row r="111" spans="1:14" s="2" customFormat="1" ht="14.25" customHeight="1">
      <c r="A111" s="10">
        <v>2</v>
      </c>
      <c r="B111" s="385" t="s">
        <v>40</v>
      </c>
      <c r="C111" s="386"/>
      <c r="D111" s="386"/>
      <c r="E111" s="386"/>
      <c r="F111" s="386"/>
      <c r="G111" s="386"/>
      <c r="H111" s="386"/>
      <c r="I111" s="387"/>
      <c r="J111" s="243"/>
      <c r="K111" s="448"/>
      <c r="L111" s="306"/>
      <c r="M111" s="307"/>
      <c r="N111" s="177"/>
    </row>
    <row r="112" spans="1:14" s="2" customFormat="1" ht="3" customHeight="1">
      <c r="A112" s="11"/>
      <c r="B112" s="29"/>
      <c r="C112" s="30"/>
      <c r="D112" s="29"/>
      <c r="E112" s="29"/>
      <c r="F112" s="26"/>
      <c r="G112" s="26"/>
      <c r="H112" s="26"/>
      <c r="I112" s="26"/>
      <c r="J112" s="23"/>
      <c r="K112" s="448"/>
      <c r="L112" s="491"/>
      <c r="M112" s="465"/>
      <c r="N112" s="177"/>
    </row>
    <row r="113" spans="1:14" s="2" customFormat="1" ht="18" customHeight="1" thickBot="1">
      <c r="A113" s="428" t="s">
        <v>35</v>
      </c>
      <c r="B113" s="429"/>
      <c r="C113" s="429"/>
      <c r="D113" s="429"/>
      <c r="E113" s="429"/>
      <c r="F113" s="429"/>
      <c r="G113" s="429"/>
      <c r="H113" s="429"/>
      <c r="I113" s="430"/>
      <c r="J113" s="78">
        <f>IF($J$3="yes",(IF(OR(J111=0.1,J111=0.15),(ROUND(J111*J107,0)),(ROUND(J111*J110,0)))),0)</f>
        <v>0</v>
      </c>
      <c r="K113" s="448"/>
      <c r="L113" s="280">
        <f>IF($J$3="yes",(IF(OR(J111=0.1,J111=0.15),(ROUND(L111*L107,0)),(ROUND(L111*L110,0)))),0)</f>
        <v>0</v>
      </c>
      <c r="M113" s="279">
        <f>IF($J$3="yes",(IF(OR(J111=0.1,J111=0.15),(ROUND(M111*M107,0)),(ROUND(M111*M110,0)))),0)</f>
        <v>0</v>
      </c>
      <c r="N113" s="177"/>
    </row>
    <row r="114" spans="1:14" s="2" customFormat="1" ht="12" customHeight="1">
      <c r="A114" s="396" t="s">
        <v>41</v>
      </c>
      <c r="B114" s="397"/>
      <c r="C114" s="397"/>
      <c r="D114" s="397"/>
      <c r="E114" s="397"/>
      <c r="F114" s="397"/>
      <c r="G114" s="397"/>
      <c r="H114" s="397"/>
      <c r="I114" s="397"/>
      <c r="J114" s="397"/>
      <c r="K114" s="448"/>
      <c r="L114" s="478"/>
      <c r="M114" s="389"/>
      <c r="N114" s="177"/>
    </row>
    <row r="115" spans="1:14" s="16" customFormat="1" ht="18" customHeight="1" thickBot="1">
      <c r="A115" s="402"/>
      <c r="B115" s="403"/>
      <c r="C115" s="403"/>
      <c r="D115" s="403"/>
      <c r="E115" s="403"/>
      <c r="F115" s="403"/>
      <c r="G115" s="403"/>
      <c r="H115" s="403"/>
      <c r="I115" s="403"/>
      <c r="J115" s="403"/>
      <c r="K115" s="448"/>
      <c r="L115" s="479"/>
      <c r="M115" s="391"/>
      <c r="N115" s="177"/>
    </row>
    <row r="116" spans="1:14" s="2" customFormat="1" ht="18" customHeight="1" thickBot="1">
      <c r="A116" s="425" t="s">
        <v>34</v>
      </c>
      <c r="B116" s="426"/>
      <c r="C116" s="426"/>
      <c r="D116" s="426"/>
      <c r="E116" s="426"/>
      <c r="F116" s="426"/>
      <c r="G116" s="426"/>
      <c r="H116" s="426"/>
      <c r="I116" s="427"/>
      <c r="J116" s="241">
        <f>IF($J$3="yes",ROUND(J113+J107,0),0)</f>
        <v>0</v>
      </c>
      <c r="K116" s="448"/>
      <c r="L116" s="164">
        <f>IF($J$3="yes",ROUND(L113+L107,0),0)</f>
        <v>0</v>
      </c>
      <c r="M116" s="79">
        <f>IF($J$3="yes",ROUND(M113+M107,0),0)</f>
        <v>0</v>
      </c>
      <c r="N116" s="177"/>
    </row>
    <row r="117" spans="1:14" s="2" customFormat="1" ht="12" customHeight="1">
      <c r="A117" s="396" t="s">
        <v>42</v>
      </c>
      <c r="B117" s="397"/>
      <c r="C117" s="397"/>
      <c r="D117" s="397"/>
      <c r="E117" s="397"/>
      <c r="F117" s="397"/>
      <c r="G117" s="397"/>
      <c r="H117" s="397"/>
      <c r="I117" s="397"/>
      <c r="J117" s="397"/>
      <c r="K117" s="448"/>
      <c r="L117" s="478"/>
      <c r="M117" s="389"/>
      <c r="N117" s="177"/>
    </row>
    <row r="118" spans="1:14" s="16" customFormat="1" ht="18" customHeight="1" thickBot="1">
      <c r="A118" s="399"/>
      <c r="B118" s="400"/>
      <c r="C118" s="400"/>
      <c r="D118" s="400"/>
      <c r="E118" s="400"/>
      <c r="F118" s="400"/>
      <c r="G118" s="400"/>
      <c r="H118" s="400"/>
      <c r="I118" s="400"/>
      <c r="J118" s="400"/>
      <c r="K118" s="448"/>
      <c r="L118" s="490"/>
      <c r="M118" s="451"/>
      <c r="N118" s="177"/>
    </row>
    <row r="119" spans="1:14" s="3" customFormat="1" ht="18" customHeight="1" thickBot="1">
      <c r="A119" s="452" t="s">
        <v>24</v>
      </c>
      <c r="B119" s="453"/>
      <c r="C119" s="453"/>
      <c r="D119" s="453"/>
      <c r="E119" s="453"/>
      <c r="F119" s="453"/>
      <c r="G119" s="453"/>
      <c r="H119" s="453"/>
      <c r="I119" s="454"/>
      <c r="J119" s="244">
        <v>0</v>
      </c>
      <c r="K119" s="448"/>
      <c r="L119" s="205"/>
      <c r="M119" s="133">
        <f>IF($J$3="yes",ROUND(J119,0),0)</f>
        <v>0</v>
      </c>
      <c r="N119" s="177"/>
    </row>
    <row r="120" spans="1:14" s="2" customFormat="1" ht="12" customHeight="1">
      <c r="A120" s="396" t="s">
        <v>25</v>
      </c>
      <c r="B120" s="397"/>
      <c r="C120" s="397"/>
      <c r="D120" s="397"/>
      <c r="E120" s="397"/>
      <c r="F120" s="397"/>
      <c r="G120" s="397"/>
      <c r="H120" s="397"/>
      <c r="I120" s="397"/>
      <c r="J120" s="397"/>
      <c r="K120" s="448"/>
      <c r="L120" s="478"/>
      <c r="M120" s="389"/>
      <c r="N120" s="177"/>
    </row>
    <row r="121" spans="1:14" s="16" customFormat="1" ht="18" customHeight="1" thickBot="1">
      <c r="A121" s="399"/>
      <c r="B121" s="400"/>
      <c r="C121" s="400"/>
      <c r="D121" s="400"/>
      <c r="E121" s="400"/>
      <c r="F121" s="400"/>
      <c r="G121" s="400"/>
      <c r="H121" s="400"/>
      <c r="I121" s="400"/>
      <c r="J121" s="400"/>
      <c r="K121" s="448"/>
      <c r="L121" s="479"/>
      <c r="M121" s="391"/>
      <c r="N121" s="177"/>
    </row>
    <row r="122" spans="1:14" ht="33.75" customHeight="1" thickBot="1">
      <c r="A122" s="416" t="s">
        <v>26</v>
      </c>
      <c r="B122" s="417"/>
      <c r="C122" s="417"/>
      <c r="D122" s="417"/>
      <c r="E122" s="417"/>
      <c r="F122" s="417"/>
      <c r="G122" s="417"/>
      <c r="H122" s="417"/>
      <c r="I122" s="418"/>
      <c r="J122" s="245">
        <f>IF($J$3="yes",ROUND(J116-J119,0),0)</f>
        <v>0</v>
      </c>
      <c r="K122" s="449"/>
      <c r="L122" s="166">
        <f>IF($J$3="yes",ROUND(L116-L119,0),0)</f>
        <v>0</v>
      </c>
      <c r="M122" s="167">
        <f>IF($J$3="yes",ROUND(M116-M119,0),0)</f>
        <v>0</v>
      </c>
      <c r="N122" s="177"/>
    </row>
    <row r="124" spans="2:17" ht="18.75">
      <c r="B124" s="486"/>
      <c r="C124" s="486"/>
      <c r="D124" s="281" t="s">
        <v>166</v>
      </c>
      <c r="Q124" s="13">
        <v>0.55</v>
      </c>
    </row>
    <row r="125" ht="12.75">
      <c r="Q125" s="13">
        <v>0.52</v>
      </c>
    </row>
    <row r="126" ht="12.75">
      <c r="Q126" s="13">
        <v>0.5</v>
      </c>
    </row>
    <row r="127" ht="12.75">
      <c r="Q127" s="13">
        <v>0.48</v>
      </c>
    </row>
    <row r="128" ht="12.75">
      <c r="Q128" s="13">
        <v>0.47</v>
      </c>
    </row>
    <row r="129" ht="12.75">
      <c r="Q129" s="13">
        <v>0.465</v>
      </c>
    </row>
    <row r="130" ht="12.75">
      <c r="Q130" s="13">
        <v>0.46</v>
      </c>
    </row>
    <row r="131" ht="12.75">
      <c r="Q131" s="13">
        <v>0.325</v>
      </c>
    </row>
    <row r="132" ht="12.75">
      <c r="Q132" s="13">
        <v>0.315</v>
      </c>
    </row>
    <row r="133" ht="12.75">
      <c r="Q133" s="13">
        <v>0.3</v>
      </c>
    </row>
    <row r="134" ht="12.75">
      <c r="Q134" s="13">
        <v>0.26</v>
      </c>
    </row>
    <row r="135" ht="12.75">
      <c r="Q135" s="13">
        <v>0.15</v>
      </c>
    </row>
    <row r="136" ht="12.75">
      <c r="Q136" s="13">
        <v>0.1</v>
      </c>
    </row>
    <row r="137" ht="12.75">
      <c r="Q137" s="13">
        <v>0.08</v>
      </c>
    </row>
    <row r="138" ht="12.75">
      <c r="Q138" s="13">
        <v>0</v>
      </c>
    </row>
  </sheetData>
  <sheetProtection sheet="1" selectLockedCells="1"/>
  <mergeCells count="129">
    <mergeCell ref="L103:M103"/>
    <mergeCell ref="A98:A102"/>
    <mergeCell ref="B98:C102"/>
    <mergeCell ref="D98:I98"/>
    <mergeCell ref="D99:I99"/>
    <mergeCell ref="D100:I100"/>
    <mergeCell ref="D101:I101"/>
    <mergeCell ref="D102:I102"/>
    <mergeCell ref="B124:C124"/>
    <mergeCell ref="L85:M85"/>
    <mergeCell ref="A4:B4"/>
    <mergeCell ref="L91:M91"/>
    <mergeCell ref="A92:A96"/>
    <mergeCell ref="B92:C96"/>
    <mergeCell ref="D92:I92"/>
    <mergeCell ref="D93:I93"/>
    <mergeCell ref="D94:I94"/>
    <mergeCell ref="D95:I95"/>
    <mergeCell ref="D96:I96"/>
    <mergeCell ref="A86:A90"/>
    <mergeCell ref="B86:C90"/>
    <mergeCell ref="D86:I86"/>
    <mergeCell ref="D87:I87"/>
    <mergeCell ref="D88:I88"/>
    <mergeCell ref="D89:I89"/>
    <mergeCell ref="D90:I90"/>
    <mergeCell ref="A1:M1"/>
    <mergeCell ref="A2:M2"/>
    <mergeCell ref="A5:B5"/>
    <mergeCell ref="G5:H5"/>
    <mergeCell ref="J3:J4"/>
    <mergeCell ref="L3:L5"/>
    <mergeCell ref="M3:M5"/>
    <mergeCell ref="A3:B3"/>
    <mergeCell ref="G3:H3"/>
    <mergeCell ref="C3:D3"/>
    <mergeCell ref="A6:J7"/>
    <mergeCell ref="L6:M7"/>
    <mergeCell ref="L8:M8"/>
    <mergeCell ref="G4:H4"/>
    <mergeCell ref="C5:D5"/>
    <mergeCell ref="E5:F5"/>
    <mergeCell ref="L43:M43"/>
    <mergeCell ref="A44:I44"/>
    <mergeCell ref="A19:J20"/>
    <mergeCell ref="L19:M20"/>
    <mergeCell ref="L35:M35"/>
    <mergeCell ref="A36:I36"/>
    <mergeCell ref="A37:J38"/>
    <mergeCell ref="L37:M38"/>
    <mergeCell ref="L45:M45"/>
    <mergeCell ref="A46:I46"/>
    <mergeCell ref="A51:J52"/>
    <mergeCell ref="L51:M52"/>
    <mergeCell ref="A47:M47"/>
    <mergeCell ref="A50:B50"/>
    <mergeCell ref="E50:F50"/>
    <mergeCell ref="G49:H49"/>
    <mergeCell ref="A48:B48"/>
    <mergeCell ref="G48:H48"/>
    <mergeCell ref="B54:I54"/>
    <mergeCell ref="L55:M55"/>
    <mergeCell ref="A56:I56"/>
    <mergeCell ref="A57:J58"/>
    <mergeCell ref="L57:M58"/>
    <mergeCell ref="B59:I59"/>
    <mergeCell ref="B60:I60"/>
    <mergeCell ref="L61:M61"/>
    <mergeCell ref="A62:I62"/>
    <mergeCell ref="A63:J64"/>
    <mergeCell ref="L63:M64"/>
    <mergeCell ref="B65:I65"/>
    <mergeCell ref="B66:I66"/>
    <mergeCell ref="B67:I67"/>
    <mergeCell ref="B68:I68"/>
    <mergeCell ref="L69:M69"/>
    <mergeCell ref="A70:I70"/>
    <mergeCell ref="A71:J72"/>
    <mergeCell ref="L71:M72"/>
    <mergeCell ref="B73:I73"/>
    <mergeCell ref="B74:I74"/>
    <mergeCell ref="B75:I75"/>
    <mergeCell ref="B76:I76"/>
    <mergeCell ref="B78:I78"/>
    <mergeCell ref="L79:M79"/>
    <mergeCell ref="A80:A84"/>
    <mergeCell ref="B80:C84"/>
    <mergeCell ref="D80:I80"/>
    <mergeCell ref="D81:I81"/>
    <mergeCell ref="D82:I82"/>
    <mergeCell ref="D83:I83"/>
    <mergeCell ref="D84:I84"/>
    <mergeCell ref="A119:I119"/>
    <mergeCell ref="A120:J121"/>
    <mergeCell ref="L120:M121"/>
    <mergeCell ref="L97:M97"/>
    <mergeCell ref="A104:I104"/>
    <mergeCell ref="A105:J106"/>
    <mergeCell ref="L105:M106"/>
    <mergeCell ref="A107:I107"/>
    <mergeCell ref="A108:J109"/>
    <mergeCell ref="L108:M109"/>
    <mergeCell ref="L114:M115"/>
    <mergeCell ref="A116:I116"/>
    <mergeCell ref="A117:J118"/>
    <mergeCell ref="L117:M118"/>
    <mergeCell ref="B110:I110"/>
    <mergeCell ref="B111:I111"/>
    <mergeCell ref="L112:M112"/>
    <mergeCell ref="G50:H50"/>
    <mergeCell ref="L48:L50"/>
    <mergeCell ref="M48:M50"/>
    <mergeCell ref="J48:J50"/>
    <mergeCell ref="K48:K122"/>
    <mergeCell ref="C48:D48"/>
    <mergeCell ref="E48:F48"/>
    <mergeCell ref="A122:I122"/>
    <mergeCell ref="A113:I113"/>
    <mergeCell ref="A114:J115"/>
    <mergeCell ref="C49:D49"/>
    <mergeCell ref="E49:F49"/>
    <mergeCell ref="C50:D50"/>
    <mergeCell ref="E3:F3"/>
    <mergeCell ref="C4:D4"/>
    <mergeCell ref="E4:F4"/>
    <mergeCell ref="B39:I39"/>
    <mergeCell ref="B40:I40"/>
    <mergeCell ref="B41:I41"/>
    <mergeCell ref="B42:I42"/>
  </mergeCells>
  <dataValidations count="3">
    <dataValidation type="whole" operator="notBetween" allowBlank="1" showInputMessage="1" showErrorMessage="1" sqref="J53:J54">
      <formula1>1</formula1>
      <formula2>4999</formula2>
    </dataValidation>
    <dataValidation type="list" allowBlank="1" showInputMessage="1" showErrorMessage="1" sqref="L112">
      <formula1>$Q$124:$Q$129</formula1>
    </dataValidation>
    <dataValidation type="list" allowBlank="1" showInputMessage="1" showErrorMessage="1" sqref="J111">
      <formula1>$Q$124:$Q$138</formula1>
    </dataValidation>
  </dataValidations>
  <printOptions horizontalCentered="1" verticalCentered="1"/>
  <pageMargins left="0.52" right="0.25" top="0.25" bottom="0.52" header="0.3" footer="0.18"/>
  <pageSetup fitToHeight="2" horizontalDpi="600" verticalDpi="600" orientation="portrait" scale="39" r:id="rId4"/>
  <headerFooter>
    <oddFooter>&amp;R&amp;12Grant Proposal Budget
Year 1
Page &amp;P of &amp;N</oddFooter>
  </headerFooter>
  <rowBreaks count="1" manualBreakCount="1">
    <brk id="46" max="12" man="1"/>
  </rowBreaks>
  <drawing r:id="rId3"/>
  <legacyDrawing r:id="rId2"/>
</worksheet>
</file>

<file path=xl/worksheets/sheet5.xml><?xml version="1.0" encoding="utf-8"?>
<worksheet xmlns="http://schemas.openxmlformats.org/spreadsheetml/2006/main" xmlns:r="http://schemas.openxmlformats.org/officeDocument/2006/relationships">
  <sheetPr codeName="Sheet5">
    <tabColor rgb="FF00B050"/>
  </sheetPr>
  <dimension ref="A1:BC138"/>
  <sheetViews>
    <sheetView showGridLines="0" zoomScale="75" zoomScaleNormal="75" zoomScaleSheetLayoutView="75" zoomScalePageLayoutView="0" workbookViewId="0" topLeftCell="D1">
      <pane ySplit="5" topLeftCell="A90"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20.7109375" style="1" customWidth="1"/>
    <col min="11" max="11" width="2.57421875" style="1" customWidth="1"/>
    <col min="12" max="13" width="25.7109375" style="1" customWidth="1"/>
    <col min="14" max="14" width="6.140625" style="1" customWidth="1"/>
    <col min="15" max="15" width="9.140625" style="1" customWidth="1"/>
    <col min="16" max="16" width="10.140625" style="1" customWidth="1"/>
    <col min="17" max="17" width="0.5625" style="1" customWidth="1"/>
    <col min="18" max="16384" width="9.140625" style="1" customWidth="1"/>
  </cols>
  <sheetData>
    <row r="1" spans="1:13" ht="30" customHeight="1" thickBot="1">
      <c r="A1" s="471" t="s">
        <v>155</v>
      </c>
      <c r="B1" s="472"/>
      <c r="C1" s="472"/>
      <c r="D1" s="472"/>
      <c r="E1" s="472"/>
      <c r="F1" s="472"/>
      <c r="G1" s="472"/>
      <c r="H1" s="472"/>
      <c r="I1" s="472"/>
      <c r="J1" s="472"/>
      <c r="K1" s="472"/>
      <c r="L1" s="472"/>
      <c r="M1" s="473"/>
    </row>
    <row r="2" spans="1:13" ht="109.5" customHeight="1" thickBot="1">
      <c r="A2" s="492" t="s">
        <v>110</v>
      </c>
      <c r="B2" s="493"/>
      <c r="C2" s="493"/>
      <c r="D2" s="493"/>
      <c r="E2" s="493"/>
      <c r="F2" s="493"/>
      <c r="G2" s="493"/>
      <c r="H2" s="493"/>
      <c r="I2" s="493"/>
      <c r="J2" s="493"/>
      <c r="K2" s="493"/>
      <c r="L2" s="493"/>
      <c r="M2" s="494"/>
    </row>
    <row r="3" spans="1:13" s="218" customFormat="1" ht="35.25" customHeight="1" thickBot="1">
      <c r="A3" s="407" t="s">
        <v>134</v>
      </c>
      <c r="B3" s="408"/>
      <c r="C3" s="421" t="str">
        <f>'YEAR 1'!C3:D3</f>
        <v> </v>
      </c>
      <c r="D3" s="422"/>
      <c r="E3" s="407" t="s">
        <v>93</v>
      </c>
      <c r="F3" s="408"/>
      <c r="G3" s="423" t="str">
        <f>'YEAR 1'!G3:H3</f>
        <v> </v>
      </c>
      <c r="H3" s="424"/>
      <c r="I3" s="223"/>
      <c r="J3" s="496" t="str">
        <f>IF($G$4&gt;3,"yes","no")</f>
        <v>no</v>
      </c>
      <c r="K3" s="447"/>
      <c r="L3" s="362" t="s">
        <v>150</v>
      </c>
      <c r="M3" s="393" t="s">
        <v>64</v>
      </c>
    </row>
    <row r="4" spans="1:13" ht="34.5" customHeight="1" thickBot="1">
      <c r="A4" s="407" t="s">
        <v>37</v>
      </c>
      <c r="B4" s="408"/>
      <c r="C4" s="419">
        <f>'YEAR 1'!C4:D4</f>
        <v>0</v>
      </c>
      <c r="D4" s="420"/>
      <c r="E4" s="407" t="s">
        <v>31</v>
      </c>
      <c r="F4" s="408"/>
      <c r="G4" s="421">
        <f>'YEAR 1'!G4:H4</f>
        <v>0</v>
      </c>
      <c r="H4" s="422"/>
      <c r="I4" s="264"/>
      <c r="J4" s="497"/>
      <c r="K4" s="448"/>
      <c r="L4" s="363"/>
      <c r="M4" s="394"/>
    </row>
    <row r="5" spans="1:13" ht="34.5" customHeight="1" thickBot="1">
      <c r="A5" s="474" t="s">
        <v>0</v>
      </c>
      <c r="B5" s="475"/>
      <c r="C5" s="419">
        <f>'YEAR 1'!C5:D5</f>
        <v>0</v>
      </c>
      <c r="D5" s="420"/>
      <c r="E5" s="407" t="s">
        <v>36</v>
      </c>
      <c r="F5" s="408"/>
      <c r="G5" s="442">
        <f>'YEAR 1'!G5:H5</f>
        <v>0</v>
      </c>
      <c r="H5" s="443"/>
      <c r="I5" s="227"/>
      <c r="J5" s="36" t="s">
        <v>63</v>
      </c>
      <c r="K5" s="448"/>
      <c r="L5" s="364"/>
      <c r="M5" s="395"/>
    </row>
    <row r="6" spans="1:13" ht="12" customHeight="1">
      <c r="A6" s="396" t="s">
        <v>6</v>
      </c>
      <c r="B6" s="397"/>
      <c r="C6" s="397"/>
      <c r="D6" s="397"/>
      <c r="E6" s="397"/>
      <c r="F6" s="397"/>
      <c r="G6" s="397"/>
      <c r="H6" s="397"/>
      <c r="I6" s="397"/>
      <c r="J6" s="398"/>
      <c r="K6" s="448"/>
      <c r="L6" s="397"/>
      <c r="M6" s="398"/>
    </row>
    <row r="7" spans="1:13" s="17" customFormat="1" ht="18" customHeight="1" thickBot="1">
      <c r="A7" s="399"/>
      <c r="B7" s="400"/>
      <c r="C7" s="400"/>
      <c r="D7" s="400"/>
      <c r="E7" s="400"/>
      <c r="F7" s="400"/>
      <c r="G7" s="400"/>
      <c r="H7" s="400"/>
      <c r="I7" s="400"/>
      <c r="J7" s="401"/>
      <c r="K7" s="448"/>
      <c r="L7" s="403"/>
      <c r="M7" s="404"/>
    </row>
    <row r="8" spans="1:13" ht="49.5" customHeight="1" thickBot="1">
      <c r="A8" s="47"/>
      <c r="B8" s="48" t="s">
        <v>1</v>
      </c>
      <c r="C8" s="48" t="s">
        <v>2</v>
      </c>
      <c r="D8" s="46" t="s">
        <v>29</v>
      </c>
      <c r="E8" s="46" t="s">
        <v>92</v>
      </c>
      <c r="F8" s="46" t="s">
        <v>30</v>
      </c>
      <c r="G8" s="46" t="s">
        <v>154</v>
      </c>
      <c r="H8" s="46" t="s">
        <v>3</v>
      </c>
      <c r="I8" s="46" t="s">
        <v>21</v>
      </c>
      <c r="J8" s="168"/>
      <c r="K8" s="448"/>
      <c r="L8" s="489"/>
      <c r="M8" s="477"/>
    </row>
    <row r="9" spans="1:14" s="2" customFormat="1" ht="34.5" customHeight="1">
      <c r="A9" s="10">
        <v>1</v>
      </c>
      <c r="B9" s="89">
        <f>IF($J$3="yes",'YEAR 1'!B9,"")</f>
      </c>
      <c r="C9" s="45" t="s">
        <v>28</v>
      </c>
      <c r="D9" s="315"/>
      <c r="E9" s="96">
        <f>IF($J$3="yes",'YEAR 1'!E9,"")</f>
      </c>
      <c r="F9" s="88">
        <f>IF($J$3="yes",('YEAR 3'!F9*$G$5)+'YEAR 3'!F9,0)</f>
        <v>0</v>
      </c>
      <c r="G9" s="88">
        <f>IF($J$3="yes",'YEAR 1'!G9,0)</f>
        <v>0</v>
      </c>
      <c r="H9" s="63">
        <f>IF(G9&gt;0,IF(F9=0,0,(IF(F9&lt;G9,((F9/E9)*D9),((G9/E9)*D9)))),IF(F9=0,0,((F9/E9)*D9)))</f>
        <v>0</v>
      </c>
      <c r="I9" s="44">
        <f aca="true" t="shared" si="0" ref="I9:I18">IF($J$3="yes",$G$5,"")</f>
      </c>
      <c r="J9" s="58">
        <f aca="true" t="shared" si="1" ref="J9:J18">IF($J$3="yes",ROUND(H9,0),0)</f>
        <v>0</v>
      </c>
      <c r="K9" s="448"/>
      <c r="L9" s="246">
        <v>0</v>
      </c>
      <c r="M9" s="178">
        <f aca="true" t="shared" si="2" ref="M9:M18">IF($J$3="yes",ROUND(J9-L9,0),0)</f>
        <v>0</v>
      </c>
      <c r="N9" s="177"/>
    </row>
    <row r="10" spans="1:14" s="2" customFormat="1" ht="34.5" customHeight="1">
      <c r="A10" s="10">
        <v>2</v>
      </c>
      <c r="B10" s="89">
        <f>IF($J$3="yes",'YEAR 1'!B10,"")</f>
      </c>
      <c r="C10" s="90">
        <f>IF($J$3="yes",'YEAR 1'!C10,"")</f>
      </c>
      <c r="D10" s="315"/>
      <c r="E10" s="96">
        <f>IF($J$3="yes",'YEAR 1'!E10,"")</f>
      </c>
      <c r="F10" s="88">
        <f>IF($J$3="yes",('YEAR 3'!F10*$G$5)+'YEAR 3'!F10,0)</f>
        <v>0</v>
      </c>
      <c r="G10" s="88">
        <f>IF($J$3="yes",'YEAR 1'!G10,0)</f>
        <v>0</v>
      </c>
      <c r="H10" s="63">
        <f aca="true" t="shared" si="3" ref="H10:H18">IF(G10&gt;0,IF(F10=0,0,(IF(F10&lt;G10,((F10/E10)*D10),((G10/E10)*D10)))),IF(F10=0,0,((F10/E10)*D10)))</f>
        <v>0</v>
      </c>
      <c r="I10" s="44">
        <f t="shared" si="0"/>
      </c>
      <c r="J10" s="58">
        <f t="shared" si="1"/>
        <v>0</v>
      </c>
      <c r="K10" s="448"/>
      <c r="L10" s="246">
        <v>0</v>
      </c>
      <c r="M10" s="178">
        <f t="shared" si="2"/>
        <v>0</v>
      </c>
      <c r="N10" s="177"/>
    </row>
    <row r="11" spans="1:14" s="2" customFormat="1" ht="34.5" customHeight="1">
      <c r="A11" s="10">
        <v>3</v>
      </c>
      <c r="B11" s="89">
        <f>IF($J$3="yes",'YEAR 1'!B11,"")</f>
      </c>
      <c r="C11" s="90">
        <f>IF($J$3="yes",'YEAR 1'!C11,"")</f>
      </c>
      <c r="D11" s="315"/>
      <c r="E11" s="96">
        <f>IF($J$3="yes",'YEAR 1'!E11,"")</f>
      </c>
      <c r="F11" s="88">
        <f>IF($J$3="yes",('YEAR 3'!F11*$G$5)+'YEAR 3'!F11,0)</f>
        <v>0</v>
      </c>
      <c r="G11" s="88">
        <f>IF($J$3="yes",'YEAR 1'!G11,0)</f>
        <v>0</v>
      </c>
      <c r="H11" s="63">
        <f t="shared" si="3"/>
        <v>0</v>
      </c>
      <c r="I11" s="44">
        <f t="shared" si="0"/>
      </c>
      <c r="J11" s="58">
        <f t="shared" si="1"/>
        <v>0</v>
      </c>
      <c r="K11" s="448"/>
      <c r="L11" s="246">
        <v>0</v>
      </c>
      <c r="M11" s="178">
        <f t="shared" si="2"/>
        <v>0</v>
      </c>
      <c r="N11" s="177"/>
    </row>
    <row r="12" spans="1:14" s="2" customFormat="1" ht="34.5" customHeight="1">
      <c r="A12" s="10">
        <v>4</v>
      </c>
      <c r="B12" s="89">
        <f>IF($J$3="yes",'YEAR 1'!B12,"")</f>
      </c>
      <c r="C12" s="90">
        <f>IF($J$3="yes",'YEAR 1'!C12,"")</f>
      </c>
      <c r="D12" s="315"/>
      <c r="E12" s="96">
        <f>IF($J$3="yes",'YEAR 1'!E12,"")</f>
      </c>
      <c r="F12" s="88">
        <f>IF($J$3="yes",('YEAR 3'!F12*$G$5)+'YEAR 3'!F12,0)</f>
        <v>0</v>
      </c>
      <c r="G12" s="88">
        <f>IF($J$3="yes",'YEAR 1'!G12,0)</f>
        <v>0</v>
      </c>
      <c r="H12" s="63">
        <f t="shared" si="3"/>
        <v>0</v>
      </c>
      <c r="I12" s="44">
        <f t="shared" si="0"/>
      </c>
      <c r="J12" s="58">
        <f t="shared" si="1"/>
        <v>0</v>
      </c>
      <c r="K12" s="448"/>
      <c r="L12" s="246">
        <v>0</v>
      </c>
      <c r="M12" s="178">
        <f t="shared" si="2"/>
        <v>0</v>
      </c>
      <c r="N12" s="177"/>
    </row>
    <row r="13" spans="1:14" s="2" customFormat="1" ht="34.5" customHeight="1">
      <c r="A13" s="10">
        <v>5</v>
      </c>
      <c r="B13" s="89">
        <f>IF($J$3="yes",'YEAR 1'!B13,"")</f>
      </c>
      <c r="C13" s="90">
        <f>IF($J$3="yes",'YEAR 1'!C13,"")</f>
      </c>
      <c r="D13" s="315"/>
      <c r="E13" s="96">
        <f>IF($J$3="yes",'YEAR 1'!E13,"")</f>
      </c>
      <c r="F13" s="88">
        <f>IF($J$3="yes",('YEAR 3'!F13*$G$5)+'YEAR 3'!F13,0)</f>
        <v>0</v>
      </c>
      <c r="G13" s="88">
        <f>IF($J$3="yes",'YEAR 1'!G13,0)</f>
        <v>0</v>
      </c>
      <c r="H13" s="63">
        <f t="shared" si="3"/>
        <v>0</v>
      </c>
      <c r="I13" s="44">
        <f t="shared" si="0"/>
      </c>
      <c r="J13" s="58">
        <f t="shared" si="1"/>
        <v>0</v>
      </c>
      <c r="K13" s="448"/>
      <c r="L13" s="246">
        <v>0</v>
      </c>
      <c r="M13" s="178">
        <f t="shared" si="2"/>
        <v>0</v>
      </c>
      <c r="N13" s="177"/>
    </row>
    <row r="14" spans="1:14" s="2" customFormat="1" ht="34.5" customHeight="1">
      <c r="A14" s="37">
        <v>6</v>
      </c>
      <c r="B14" s="89">
        <f>IF($J$3="yes",'YEAR 1'!B14,"")</f>
      </c>
      <c r="C14" s="90">
        <f>IF($J$3="yes",'YEAR 1'!C14,"")</f>
      </c>
      <c r="D14" s="315"/>
      <c r="E14" s="96">
        <f>IF($J$3="yes",'YEAR 1'!E14,"")</f>
      </c>
      <c r="F14" s="88">
        <f>IF($J$3="yes",('YEAR 3'!F14*$G$5)+'YEAR 3'!F14,0)</f>
        <v>0</v>
      </c>
      <c r="G14" s="88">
        <f>IF($J$3="yes",'YEAR 1'!G14,0)</f>
        <v>0</v>
      </c>
      <c r="H14" s="63">
        <f t="shared" si="3"/>
        <v>0</v>
      </c>
      <c r="I14" s="44">
        <f t="shared" si="0"/>
      </c>
      <c r="J14" s="58">
        <f t="shared" si="1"/>
        <v>0</v>
      </c>
      <c r="K14" s="448"/>
      <c r="L14" s="246">
        <v>0</v>
      </c>
      <c r="M14" s="178">
        <f t="shared" si="2"/>
        <v>0</v>
      </c>
      <c r="N14" s="177"/>
    </row>
    <row r="15" spans="1:14" s="2" customFormat="1" ht="34.5" customHeight="1">
      <c r="A15" s="10">
        <v>7</v>
      </c>
      <c r="B15" s="89">
        <f>IF($J$3="yes",'YEAR 1'!B15,"")</f>
      </c>
      <c r="C15" s="90">
        <f>IF($J$3="yes",'YEAR 1'!C15,"")</f>
      </c>
      <c r="D15" s="315"/>
      <c r="E15" s="96">
        <f>IF($J$3="yes",'YEAR 1'!E15,"")</f>
      </c>
      <c r="F15" s="88">
        <f>IF($J$3="yes",('YEAR 3'!F15*$G$5)+'YEAR 3'!F15,0)</f>
        <v>0</v>
      </c>
      <c r="G15" s="88">
        <f>IF($J$3="yes",'YEAR 1'!G15,0)</f>
        <v>0</v>
      </c>
      <c r="H15" s="63">
        <f t="shared" si="3"/>
        <v>0</v>
      </c>
      <c r="I15" s="44">
        <f t="shared" si="0"/>
      </c>
      <c r="J15" s="58">
        <f t="shared" si="1"/>
        <v>0</v>
      </c>
      <c r="K15" s="448"/>
      <c r="L15" s="246">
        <v>0</v>
      </c>
      <c r="M15" s="178">
        <f t="shared" si="2"/>
        <v>0</v>
      </c>
      <c r="N15" s="177"/>
    </row>
    <row r="16" spans="1:14" s="2" customFormat="1" ht="34.5" customHeight="1">
      <c r="A16" s="10">
        <v>8</v>
      </c>
      <c r="B16" s="89">
        <f>IF($J$3="yes",'YEAR 1'!B16,"")</f>
      </c>
      <c r="C16" s="90">
        <f>IF($J$3="yes",'YEAR 1'!C16,"")</f>
      </c>
      <c r="D16" s="315"/>
      <c r="E16" s="96">
        <f>IF($J$3="yes",'YEAR 1'!E16,"")</f>
      </c>
      <c r="F16" s="88">
        <f>IF($J$3="yes",('YEAR 3'!F16*$G$5)+'YEAR 3'!F16,0)</f>
        <v>0</v>
      </c>
      <c r="G16" s="88">
        <f>IF($J$3="yes",'YEAR 1'!G16,0)</f>
        <v>0</v>
      </c>
      <c r="H16" s="63">
        <f t="shared" si="3"/>
        <v>0</v>
      </c>
      <c r="I16" s="44">
        <f t="shared" si="0"/>
      </c>
      <c r="J16" s="58">
        <f t="shared" si="1"/>
        <v>0</v>
      </c>
      <c r="K16" s="448"/>
      <c r="L16" s="246">
        <v>0</v>
      </c>
      <c r="M16" s="178">
        <f t="shared" si="2"/>
        <v>0</v>
      </c>
      <c r="N16" s="177"/>
    </row>
    <row r="17" spans="1:14" s="2" customFormat="1" ht="34.5" customHeight="1">
      <c r="A17" s="10">
        <v>9</v>
      </c>
      <c r="B17" s="89">
        <f>IF($J$3="yes",'YEAR 1'!B17,"")</f>
      </c>
      <c r="C17" s="90">
        <f>IF($J$3="yes",'YEAR 1'!C17,"")</f>
      </c>
      <c r="D17" s="315"/>
      <c r="E17" s="96">
        <f>IF($J$3="yes",'YEAR 1'!E17,"")</f>
      </c>
      <c r="F17" s="88">
        <f>IF($J$3="yes",('YEAR 3'!F17*$G$5)+'YEAR 3'!F17,0)</f>
        <v>0</v>
      </c>
      <c r="G17" s="88">
        <f>IF($J$3="yes",'YEAR 1'!G17,0)</f>
        <v>0</v>
      </c>
      <c r="H17" s="63">
        <f t="shared" si="3"/>
        <v>0</v>
      </c>
      <c r="I17" s="44">
        <f t="shared" si="0"/>
      </c>
      <c r="J17" s="58">
        <f t="shared" si="1"/>
        <v>0</v>
      </c>
      <c r="K17" s="448"/>
      <c r="L17" s="246">
        <v>0</v>
      </c>
      <c r="M17" s="178">
        <f t="shared" si="2"/>
        <v>0</v>
      </c>
      <c r="N17" s="177"/>
    </row>
    <row r="18" spans="1:14" s="2" customFormat="1" ht="34.5" customHeight="1" thickBot="1">
      <c r="A18" s="37">
        <v>10</v>
      </c>
      <c r="B18" s="89">
        <f>IF($J$3="yes",'YEAR 1'!B18,"")</f>
      </c>
      <c r="C18" s="90">
        <f>IF($J$3="yes",'YEAR 1'!C18,"")</f>
      </c>
      <c r="D18" s="315"/>
      <c r="E18" s="96">
        <f>IF($J$3="yes",'YEAR 1'!E18,"")</f>
      </c>
      <c r="F18" s="88">
        <f>IF($J$3="yes",('YEAR 3'!F18*$G$5)+'YEAR 3'!F18,0)</f>
        <v>0</v>
      </c>
      <c r="G18" s="88">
        <f>IF($J$3="yes",'YEAR 1'!G18,0)</f>
        <v>0</v>
      </c>
      <c r="H18" s="63">
        <f t="shared" si="3"/>
        <v>0</v>
      </c>
      <c r="I18" s="44">
        <f t="shared" si="0"/>
      </c>
      <c r="J18" s="58">
        <f t="shared" si="1"/>
        <v>0</v>
      </c>
      <c r="K18" s="448"/>
      <c r="L18" s="246">
        <v>0</v>
      </c>
      <c r="M18" s="178">
        <f t="shared" si="2"/>
        <v>0</v>
      </c>
      <c r="N18" s="177"/>
    </row>
    <row r="19" spans="1:14" s="2" customFormat="1" ht="12" customHeight="1">
      <c r="A19" s="396" t="s">
        <v>7</v>
      </c>
      <c r="B19" s="397"/>
      <c r="C19" s="397"/>
      <c r="D19" s="397"/>
      <c r="E19" s="397"/>
      <c r="F19" s="397"/>
      <c r="G19" s="397"/>
      <c r="H19" s="397"/>
      <c r="I19" s="397"/>
      <c r="J19" s="398"/>
      <c r="K19" s="448"/>
      <c r="L19" s="388"/>
      <c r="M19" s="389"/>
      <c r="N19" s="177"/>
    </row>
    <row r="20" spans="1:14" s="16" customFormat="1" ht="18" customHeight="1" thickBot="1">
      <c r="A20" s="402"/>
      <c r="B20" s="403"/>
      <c r="C20" s="403"/>
      <c r="D20" s="403"/>
      <c r="E20" s="403"/>
      <c r="F20" s="403"/>
      <c r="G20" s="403"/>
      <c r="H20" s="403"/>
      <c r="I20" s="403"/>
      <c r="J20" s="404"/>
      <c r="K20" s="448"/>
      <c r="L20" s="390"/>
      <c r="M20" s="391"/>
      <c r="N20" s="177"/>
    </row>
    <row r="21" spans="1:55" s="2" customFormat="1" ht="34.5" customHeight="1">
      <c r="A21" s="18">
        <v>1</v>
      </c>
      <c r="B21" s="89">
        <f>IF($J$3="yes",'YEAR 1'!B21,"")</f>
      </c>
      <c r="C21" s="42" t="s">
        <v>117</v>
      </c>
      <c r="D21" s="315"/>
      <c r="E21" s="96">
        <f>IF($J$3="yes",'YEAR 1'!E21,"")</f>
      </c>
      <c r="F21" s="88">
        <f>IF($J$3="yes",('YEAR 3'!F21*$G$5)+'YEAR 3'!F21,0)</f>
        <v>0</v>
      </c>
      <c r="G21" s="88">
        <f>IF($J$3="yes",'YEAR 1'!G21,0)</f>
        <v>0</v>
      </c>
      <c r="H21" s="63">
        <f aca="true" t="shared" si="4" ref="H21:H34">IF(G21&gt;0,IF(F21=0,0,(IF(F21&lt;G21,((F21/E21)*D21),((G21/E21)*D21)))),IF(F21=0,0,((F21/E21)*D21)))</f>
        <v>0</v>
      </c>
      <c r="I21" s="44">
        <f aca="true" t="shared" si="5" ref="I21:I34">IF($J$3="yes",$G$5,"")</f>
      </c>
      <c r="J21" s="169">
        <f aca="true" t="shared" si="6" ref="J21:J34">IF($J$3="yes",ROUND(H21,0),0)</f>
        <v>0</v>
      </c>
      <c r="K21" s="448"/>
      <c r="L21" s="246">
        <v>0</v>
      </c>
      <c r="M21" s="178">
        <f aca="true" t="shared" si="7" ref="M21:M34">IF($J$3="yes",ROUND(J21-L21,0),0)</f>
        <v>0</v>
      </c>
      <c r="N21" s="177"/>
      <c r="BC21" s="2">
        <v>1</v>
      </c>
    </row>
    <row r="22" spans="1:55" s="2" customFormat="1" ht="34.5" customHeight="1">
      <c r="A22" s="18">
        <v>2</v>
      </c>
      <c r="B22" s="89">
        <f>IF($J$3="yes",'YEAR 1'!B22,"")</f>
      </c>
      <c r="C22" s="42" t="s">
        <v>117</v>
      </c>
      <c r="D22" s="315"/>
      <c r="E22" s="96">
        <f>IF($J$3="yes",'YEAR 1'!E22,"")</f>
      </c>
      <c r="F22" s="88">
        <f>IF($J$3="yes",('YEAR 3'!F22*$G$5)+'YEAR 3'!F22,0)</f>
        <v>0</v>
      </c>
      <c r="G22" s="88">
        <f>IF($J$3="yes",'YEAR 1'!G22,0)</f>
        <v>0</v>
      </c>
      <c r="H22" s="63">
        <f t="shared" si="4"/>
        <v>0</v>
      </c>
      <c r="I22" s="44">
        <f t="shared" si="5"/>
      </c>
      <c r="J22" s="169">
        <f t="shared" si="6"/>
        <v>0</v>
      </c>
      <c r="K22" s="448"/>
      <c r="L22" s="246">
        <v>0</v>
      </c>
      <c r="M22" s="178">
        <f t="shared" si="7"/>
        <v>0</v>
      </c>
      <c r="N22" s="177"/>
      <c r="BC22" s="2">
        <v>1</v>
      </c>
    </row>
    <row r="23" spans="1:14" s="2" customFormat="1" ht="34.5" customHeight="1">
      <c r="A23" s="10">
        <v>3</v>
      </c>
      <c r="B23" s="182">
        <f>IF($J$3="yes",'YEAR 1'!B23,"")</f>
      </c>
      <c r="C23" s="42" t="s">
        <v>118</v>
      </c>
      <c r="D23" s="315"/>
      <c r="E23" s="96">
        <f>IF($J$3="yes",'YEAR 1'!E23,"")</f>
      </c>
      <c r="F23" s="88">
        <f>IF($J$3="yes",('YEAR 3'!F23*$G$5)+'YEAR 3'!F23,0)</f>
        <v>0</v>
      </c>
      <c r="G23" s="88">
        <f>IF($J$3="yes",'YEAR 1'!G23,0)</f>
        <v>0</v>
      </c>
      <c r="H23" s="63">
        <f t="shared" si="4"/>
        <v>0</v>
      </c>
      <c r="I23" s="27">
        <f t="shared" si="5"/>
      </c>
      <c r="J23" s="169">
        <f t="shared" si="6"/>
        <v>0</v>
      </c>
      <c r="K23" s="448"/>
      <c r="L23" s="246">
        <v>0</v>
      </c>
      <c r="M23" s="178">
        <f t="shared" si="7"/>
        <v>0</v>
      </c>
      <c r="N23" s="177"/>
    </row>
    <row r="24" spans="1:14" s="2" customFormat="1" ht="34.5" customHeight="1">
      <c r="A24" s="10">
        <v>4</v>
      </c>
      <c r="B24" s="182">
        <f>IF($J$3="yes",'YEAR 1'!B24,"")</f>
      </c>
      <c r="C24" s="42" t="s">
        <v>118</v>
      </c>
      <c r="D24" s="315"/>
      <c r="E24" s="96">
        <f>IF($J$3="yes",'YEAR 1'!E24,"")</f>
      </c>
      <c r="F24" s="88">
        <f>IF($J$3="yes",('YEAR 3'!F24*$G$5)+'YEAR 3'!F24,0)</f>
        <v>0</v>
      </c>
      <c r="G24" s="88">
        <f>IF($J$3="yes",'YEAR 1'!G24,0)</f>
        <v>0</v>
      </c>
      <c r="H24" s="63">
        <f t="shared" si="4"/>
        <v>0</v>
      </c>
      <c r="I24" s="27">
        <f t="shared" si="5"/>
      </c>
      <c r="J24" s="169">
        <f t="shared" si="6"/>
        <v>0</v>
      </c>
      <c r="K24" s="448"/>
      <c r="L24" s="246">
        <v>0</v>
      </c>
      <c r="M24" s="178">
        <f t="shared" si="7"/>
        <v>0</v>
      </c>
      <c r="N24" s="177"/>
    </row>
    <row r="25" spans="1:14" s="2" customFormat="1" ht="34.5" customHeight="1">
      <c r="A25" s="10">
        <v>5</v>
      </c>
      <c r="B25" s="182">
        <f>IF($J$3="yes",'YEAR 1'!B25,"")</f>
      </c>
      <c r="C25" s="28" t="s">
        <v>119</v>
      </c>
      <c r="D25" s="315"/>
      <c r="E25" s="96">
        <f>IF($J$3="yes",'YEAR 1'!E25,"")</f>
      </c>
      <c r="F25" s="88">
        <f>IF($J$3="yes",('YEAR 3'!F25*$G$5)+'YEAR 3'!F25,0)</f>
        <v>0</v>
      </c>
      <c r="G25" s="88">
        <f>IF($J$3="yes",'YEAR 1'!G25,0)</f>
        <v>0</v>
      </c>
      <c r="H25" s="63">
        <f t="shared" si="4"/>
        <v>0</v>
      </c>
      <c r="I25" s="27">
        <f t="shared" si="5"/>
      </c>
      <c r="J25" s="169">
        <f t="shared" si="6"/>
        <v>0</v>
      </c>
      <c r="K25" s="448"/>
      <c r="L25" s="246">
        <v>0</v>
      </c>
      <c r="M25" s="178">
        <f t="shared" si="7"/>
        <v>0</v>
      </c>
      <c r="N25" s="177"/>
    </row>
    <row r="26" spans="1:14" s="2" customFormat="1" ht="34.5" customHeight="1">
      <c r="A26" s="10">
        <v>6</v>
      </c>
      <c r="B26" s="182">
        <f>IF($J$3="yes",'YEAR 1'!B26,"")</f>
      </c>
      <c r="C26" s="28" t="s">
        <v>119</v>
      </c>
      <c r="D26" s="315"/>
      <c r="E26" s="96">
        <f>IF($J$3="yes",'YEAR 1'!E26,"")</f>
      </c>
      <c r="F26" s="88">
        <f>IF($J$3="yes",('YEAR 3'!F26*$G$5)+'YEAR 3'!F26,0)</f>
        <v>0</v>
      </c>
      <c r="G26" s="88">
        <f>IF($J$3="yes",'YEAR 1'!G26,0)</f>
        <v>0</v>
      </c>
      <c r="H26" s="63">
        <f t="shared" si="4"/>
        <v>0</v>
      </c>
      <c r="I26" s="27">
        <f t="shared" si="5"/>
      </c>
      <c r="J26" s="169">
        <f t="shared" si="6"/>
        <v>0</v>
      </c>
      <c r="K26" s="448"/>
      <c r="L26" s="246">
        <v>0</v>
      </c>
      <c r="M26" s="178">
        <f t="shared" si="7"/>
        <v>0</v>
      </c>
      <c r="N26" s="177"/>
    </row>
    <row r="27" spans="1:14" s="2" customFormat="1" ht="34.5" customHeight="1">
      <c r="A27" s="10">
        <v>7</v>
      </c>
      <c r="B27" s="182">
        <f>IF($J$3="yes",'YEAR 1'!B27,"")</f>
      </c>
      <c r="C27" s="28" t="s">
        <v>120</v>
      </c>
      <c r="D27" s="315"/>
      <c r="E27" s="96">
        <f>IF($J$3="yes",'YEAR 1'!E27,"")</f>
      </c>
      <c r="F27" s="88">
        <f>IF($J$3="yes",('YEAR 3'!F27*$G$5)+'YEAR 3'!F27,0)</f>
        <v>0</v>
      </c>
      <c r="G27" s="88">
        <f>IF($J$3="yes",'YEAR 1'!G27,0)</f>
        <v>0</v>
      </c>
      <c r="H27" s="63">
        <f t="shared" si="4"/>
        <v>0</v>
      </c>
      <c r="I27" s="27">
        <f t="shared" si="5"/>
      </c>
      <c r="J27" s="169">
        <f t="shared" si="6"/>
        <v>0</v>
      </c>
      <c r="K27" s="448"/>
      <c r="L27" s="246">
        <v>0</v>
      </c>
      <c r="M27" s="178">
        <f t="shared" si="7"/>
        <v>0</v>
      </c>
      <c r="N27" s="177"/>
    </row>
    <row r="28" spans="1:14" s="2" customFormat="1" ht="34.5" customHeight="1">
      <c r="A28" s="10">
        <v>8</v>
      </c>
      <c r="B28" s="182">
        <f>IF($J$3="yes",'YEAR 1'!B28,"")</f>
      </c>
      <c r="C28" s="28" t="s">
        <v>120</v>
      </c>
      <c r="D28" s="315"/>
      <c r="E28" s="96">
        <f>IF($J$3="yes",'YEAR 1'!E28,"")</f>
      </c>
      <c r="F28" s="88">
        <f>IF($J$3="yes",('YEAR 3'!F28*$G$5)+'YEAR 3'!F28,0)</f>
        <v>0</v>
      </c>
      <c r="G28" s="88">
        <f>IF($J$3="yes",'YEAR 1'!G28,0)</f>
        <v>0</v>
      </c>
      <c r="H28" s="63">
        <f t="shared" si="4"/>
        <v>0</v>
      </c>
      <c r="I28" s="27">
        <f t="shared" si="5"/>
      </c>
      <c r="J28" s="169">
        <f t="shared" si="6"/>
        <v>0</v>
      </c>
      <c r="K28" s="448"/>
      <c r="L28" s="246">
        <v>0</v>
      </c>
      <c r="M28" s="178">
        <f t="shared" si="7"/>
        <v>0</v>
      </c>
      <c r="N28" s="177"/>
    </row>
    <row r="29" spans="1:14" s="2" customFormat="1" ht="34.5" customHeight="1">
      <c r="A29" s="10">
        <v>9</v>
      </c>
      <c r="B29" s="182">
        <f>IF($J$3="yes",'YEAR 1'!B29,"")</f>
      </c>
      <c r="C29" s="24" t="s">
        <v>23</v>
      </c>
      <c r="D29" s="315"/>
      <c r="E29" s="96">
        <f>IF($J$3="yes",'YEAR 1'!E29,"")</f>
      </c>
      <c r="F29" s="88">
        <f>IF($J$3="yes",('YEAR 3'!F29*$G$5)+'YEAR 3'!F29,0)</f>
        <v>0</v>
      </c>
      <c r="G29" s="88">
        <f>IF($J$3="yes",'YEAR 1'!G29,0)</f>
        <v>0</v>
      </c>
      <c r="H29" s="63">
        <f t="shared" si="4"/>
        <v>0</v>
      </c>
      <c r="I29" s="27">
        <f t="shared" si="5"/>
      </c>
      <c r="J29" s="169">
        <f t="shared" si="6"/>
        <v>0</v>
      </c>
      <c r="K29" s="448"/>
      <c r="L29" s="246">
        <v>0</v>
      </c>
      <c r="M29" s="178">
        <f t="shared" si="7"/>
        <v>0</v>
      </c>
      <c r="N29" s="177"/>
    </row>
    <row r="30" spans="1:16" s="2" customFormat="1" ht="34.5" customHeight="1">
      <c r="A30" s="10">
        <v>10</v>
      </c>
      <c r="B30" s="182">
        <f>IF($J$3="yes",'YEAR 1'!B30,"")</f>
      </c>
      <c r="C30" s="24" t="s">
        <v>22</v>
      </c>
      <c r="D30" s="315"/>
      <c r="E30" s="96">
        <f>IF($J$3="yes",'YEAR 1'!E30,"")</f>
      </c>
      <c r="F30" s="88">
        <f>IF($J$3="yes",('YEAR 3'!F30*$G$5)+'YEAR 3'!F30,0)</f>
        <v>0</v>
      </c>
      <c r="G30" s="88">
        <f>IF($J$3="yes",'YEAR 1'!G30,0)</f>
        <v>0</v>
      </c>
      <c r="H30" s="63">
        <f t="shared" si="4"/>
        <v>0</v>
      </c>
      <c r="I30" s="27">
        <f t="shared" si="5"/>
      </c>
      <c r="J30" s="169">
        <f t="shared" si="6"/>
        <v>0</v>
      </c>
      <c r="K30" s="448"/>
      <c r="L30" s="246">
        <v>0</v>
      </c>
      <c r="M30" s="178">
        <f t="shared" si="7"/>
        <v>0</v>
      </c>
      <c r="N30" s="177"/>
      <c r="O30" s="8"/>
      <c r="P30" s="8"/>
    </row>
    <row r="31" spans="1:14" s="2" customFormat="1" ht="34.5" customHeight="1">
      <c r="A31" s="10">
        <v>11</v>
      </c>
      <c r="B31" s="182">
        <f>IF($J$3="yes",'YEAR 1'!B31,"")</f>
      </c>
      <c r="C31" s="24" t="s">
        <v>135</v>
      </c>
      <c r="D31" s="315"/>
      <c r="E31" s="96">
        <f>IF($J$3="yes",'YEAR 1'!E31,"")</f>
      </c>
      <c r="F31" s="88">
        <f>IF($J$3="yes",('YEAR 3'!F31*$G$5)+'YEAR 3'!F31,0)</f>
        <v>0</v>
      </c>
      <c r="G31" s="88">
        <f>IF($J$3="yes",'YEAR 1'!G31,0)</f>
        <v>0</v>
      </c>
      <c r="H31" s="63">
        <f t="shared" si="4"/>
        <v>0</v>
      </c>
      <c r="I31" s="27">
        <f t="shared" si="5"/>
      </c>
      <c r="J31" s="169">
        <f t="shared" si="6"/>
        <v>0</v>
      </c>
      <c r="K31" s="448"/>
      <c r="L31" s="246">
        <v>0</v>
      </c>
      <c r="M31" s="178">
        <f t="shared" si="7"/>
        <v>0</v>
      </c>
      <c r="N31" s="177"/>
    </row>
    <row r="32" spans="1:14" s="2" customFormat="1" ht="34.5" customHeight="1">
      <c r="A32" s="10">
        <v>12</v>
      </c>
      <c r="B32" s="183">
        <f>IF($J$3="yes",'YEAR 1'!B32,"")</f>
      </c>
      <c r="C32" s="25" t="s">
        <v>136</v>
      </c>
      <c r="D32" s="315"/>
      <c r="E32" s="96">
        <f>IF($J$3="yes",'YEAR 1'!E32,"")</f>
      </c>
      <c r="F32" s="88">
        <f>IF($J$3="yes",('YEAR 3'!F32*$G$5)+'YEAR 3'!F32,0)</f>
        <v>0</v>
      </c>
      <c r="G32" s="88">
        <f>IF($J$3="yes",'YEAR 1'!G32,0)</f>
        <v>0</v>
      </c>
      <c r="H32" s="63">
        <f t="shared" si="4"/>
        <v>0</v>
      </c>
      <c r="I32" s="27">
        <f t="shared" si="5"/>
      </c>
      <c r="J32" s="169">
        <f t="shared" si="6"/>
        <v>0</v>
      </c>
      <c r="K32" s="448"/>
      <c r="L32" s="246">
        <v>0</v>
      </c>
      <c r="M32" s="178">
        <f t="shared" si="7"/>
        <v>0</v>
      </c>
      <c r="N32" s="177"/>
    </row>
    <row r="33" spans="1:14" s="2" customFormat="1" ht="34.5" customHeight="1">
      <c r="A33" s="10">
        <v>13</v>
      </c>
      <c r="B33" s="183">
        <f>IF($J$3="yes",'YEAR 1'!B33,"")</f>
      </c>
      <c r="C33" s="25" t="s">
        <v>137</v>
      </c>
      <c r="D33" s="315"/>
      <c r="E33" s="96">
        <f>IF($J$3="yes",'YEAR 1'!E33,"")</f>
      </c>
      <c r="F33" s="88">
        <f>IF($J$3="yes",('YEAR 3'!F33*$G$5)+'YEAR 3'!F33,0)</f>
        <v>0</v>
      </c>
      <c r="G33" s="88">
        <f>IF($J$3="yes",'YEAR 1'!G33,0)</f>
        <v>0</v>
      </c>
      <c r="H33" s="63">
        <f t="shared" si="4"/>
        <v>0</v>
      </c>
      <c r="I33" s="27">
        <f t="shared" si="5"/>
      </c>
      <c r="J33" s="169">
        <f t="shared" si="6"/>
        <v>0</v>
      </c>
      <c r="K33" s="448"/>
      <c r="L33" s="246">
        <v>0</v>
      </c>
      <c r="M33" s="178">
        <f t="shared" si="7"/>
        <v>0</v>
      </c>
      <c r="N33" s="177"/>
    </row>
    <row r="34" spans="1:14" s="2" customFormat="1" ht="34.5" customHeight="1">
      <c r="A34" s="10">
        <v>14</v>
      </c>
      <c r="B34" s="183">
        <f>IF($J$3="yes",'YEAR 1'!B34,"")</f>
      </c>
      <c r="C34" s="25" t="s">
        <v>138</v>
      </c>
      <c r="D34" s="315"/>
      <c r="E34" s="96">
        <f>IF($J$3="yes",'YEAR 1'!E34,"")</f>
      </c>
      <c r="F34" s="88">
        <f>IF($J$3="yes",('YEAR 3'!F34*$G$5)+'YEAR 3'!F34,0)</f>
        <v>0</v>
      </c>
      <c r="G34" s="88">
        <f>IF($J$3="yes",'YEAR 1'!G34,0)</f>
        <v>0</v>
      </c>
      <c r="H34" s="63">
        <f t="shared" si="4"/>
        <v>0</v>
      </c>
      <c r="I34" s="27">
        <f t="shared" si="5"/>
      </c>
      <c r="J34" s="169">
        <f t="shared" si="6"/>
        <v>0</v>
      </c>
      <c r="K34" s="448"/>
      <c r="L34" s="246">
        <v>0</v>
      </c>
      <c r="M34" s="178">
        <f t="shared" si="7"/>
        <v>0</v>
      </c>
      <c r="N34" s="177"/>
    </row>
    <row r="35" spans="1:14" s="2" customFormat="1" ht="3" customHeight="1">
      <c r="A35" s="15"/>
      <c r="B35" s="7"/>
      <c r="C35" s="7"/>
      <c r="D35" s="7"/>
      <c r="E35" s="7"/>
      <c r="F35" s="7"/>
      <c r="G35" s="7"/>
      <c r="H35" s="7"/>
      <c r="I35" s="7"/>
      <c r="J35" s="51"/>
      <c r="K35" s="448"/>
      <c r="L35" s="365"/>
      <c r="M35" s="366"/>
      <c r="N35" s="177"/>
    </row>
    <row r="36" spans="1:14" s="2" customFormat="1" ht="18" customHeight="1" thickBot="1">
      <c r="A36" s="382" t="s">
        <v>45</v>
      </c>
      <c r="B36" s="383"/>
      <c r="C36" s="383"/>
      <c r="D36" s="383"/>
      <c r="E36" s="383"/>
      <c r="F36" s="383"/>
      <c r="G36" s="383"/>
      <c r="H36" s="383"/>
      <c r="I36" s="384"/>
      <c r="J36" s="61">
        <f>IF($J$3="yes",ROUND((SUM(J9:J18,J21:J34)),0),0)</f>
        <v>0</v>
      </c>
      <c r="K36" s="448"/>
      <c r="L36" s="259">
        <f>IF($J$3="yes",ROUND((SUM(L9:L18,L21:L34)),0),0)</f>
        <v>0</v>
      </c>
      <c r="M36" s="61">
        <f>IF($J$3="yes",ROUND((SUM(M9:M18,M21:M34)),0),0)</f>
        <v>0</v>
      </c>
      <c r="N36" s="177"/>
    </row>
    <row r="37" spans="1:14" s="2" customFormat="1" ht="12" customHeight="1">
      <c r="A37" s="396" t="s">
        <v>8</v>
      </c>
      <c r="B37" s="397"/>
      <c r="C37" s="397"/>
      <c r="D37" s="397"/>
      <c r="E37" s="397"/>
      <c r="F37" s="397"/>
      <c r="G37" s="397"/>
      <c r="H37" s="397"/>
      <c r="I37" s="397"/>
      <c r="J37" s="398"/>
      <c r="K37" s="448"/>
      <c r="L37" s="388"/>
      <c r="M37" s="389"/>
      <c r="N37" s="177"/>
    </row>
    <row r="38" spans="1:14" s="16" customFormat="1" ht="18" customHeight="1" thickBot="1">
      <c r="A38" s="402"/>
      <c r="B38" s="403"/>
      <c r="C38" s="403"/>
      <c r="D38" s="403"/>
      <c r="E38" s="403"/>
      <c r="F38" s="403"/>
      <c r="G38" s="403"/>
      <c r="H38" s="403"/>
      <c r="I38" s="403"/>
      <c r="J38" s="404"/>
      <c r="K38" s="448"/>
      <c r="L38" s="390"/>
      <c r="M38" s="391"/>
      <c r="N38" s="177"/>
    </row>
    <row r="39" spans="1:14" s="2" customFormat="1" ht="14.25" customHeight="1">
      <c r="A39" s="39">
        <v>1</v>
      </c>
      <c r="B39" s="413" t="s">
        <v>162</v>
      </c>
      <c r="C39" s="414"/>
      <c r="D39" s="414"/>
      <c r="E39" s="414"/>
      <c r="F39" s="414"/>
      <c r="G39" s="414"/>
      <c r="H39" s="414"/>
      <c r="I39" s="415"/>
      <c r="J39" s="65">
        <f>IF($J$3="yes",ROUND((0.235*(J9+J10+J11+J12+J13+J14+J15+J16+J17+J18+J22+J26+J21+J25+J31+J33)),0),0)</f>
        <v>0</v>
      </c>
      <c r="K39" s="448"/>
      <c r="L39" s="260">
        <f>IF($J$3="yes",ROUND((0.235*(L9+L10+L11+L12+L13+L14+L15+L16+L17+L18+L22+L26+L21+L25+L31+L33)),0),0)</f>
        <v>0</v>
      </c>
      <c r="M39" s="207">
        <f>IF($J$3="yes",ROUND((0.235*(M9+M10+M11+M12+M13+M14+M15+M16+M17+M18+M22+M26+M21+M25+M31+M33)),0),0)</f>
        <v>0</v>
      </c>
      <c r="N39" s="177"/>
    </row>
    <row r="40" spans="1:14" s="2" customFormat="1" ht="14.25" customHeight="1">
      <c r="A40" s="10">
        <v>2</v>
      </c>
      <c r="B40" s="385" t="s">
        <v>163</v>
      </c>
      <c r="C40" s="386"/>
      <c r="D40" s="386"/>
      <c r="E40" s="386"/>
      <c r="F40" s="386"/>
      <c r="G40" s="386"/>
      <c r="H40" s="386"/>
      <c r="I40" s="387"/>
      <c r="J40" s="66">
        <f>IF($J$3="yes",ROUND((0.07*(J23+J24+J27+J28+J32+J34)),0),0)</f>
        <v>0</v>
      </c>
      <c r="K40" s="448"/>
      <c r="L40" s="261">
        <f>IF($J$3="yes",ROUND((0.07*(L23+L24+L27+L28+L32+L34)),0),0)</f>
        <v>0</v>
      </c>
      <c r="M40" s="178">
        <f>IF($J$3="yes",ROUND((0.07*(M23+M24+M27+M28+M32+M34)),0),0)</f>
        <v>0</v>
      </c>
      <c r="N40" s="177"/>
    </row>
    <row r="41" spans="1:14" s="2" customFormat="1" ht="14.25" customHeight="1">
      <c r="A41" s="10">
        <v>3</v>
      </c>
      <c r="B41" s="385" t="s">
        <v>164</v>
      </c>
      <c r="C41" s="386"/>
      <c r="D41" s="386"/>
      <c r="E41" s="386"/>
      <c r="F41" s="386"/>
      <c r="G41" s="386"/>
      <c r="H41" s="386"/>
      <c r="I41" s="387"/>
      <c r="J41" s="66">
        <f>IF($J$3="yes",ROUND((0.02*(J30)),0),0)</f>
        <v>0</v>
      </c>
      <c r="K41" s="448"/>
      <c r="L41" s="261">
        <f>IF($J$3="yes",ROUND((0.02*(L30)),0),0)</f>
        <v>0</v>
      </c>
      <c r="M41" s="178">
        <f>IF($J$3="yes",ROUND((0.02*(M30)),0),0)</f>
        <v>0</v>
      </c>
      <c r="N41" s="177"/>
    </row>
    <row r="42" spans="1:14" s="2" customFormat="1" ht="14.25" customHeight="1">
      <c r="A42" s="10">
        <v>4</v>
      </c>
      <c r="B42" s="385" t="s">
        <v>165</v>
      </c>
      <c r="C42" s="386"/>
      <c r="D42" s="386"/>
      <c r="E42" s="386"/>
      <c r="F42" s="386"/>
      <c r="G42" s="386"/>
      <c r="H42" s="386"/>
      <c r="I42" s="387"/>
      <c r="J42" s="66">
        <f>IF($J$3="yes",ROUND((0.07*(J29)),0),0)</f>
        <v>0</v>
      </c>
      <c r="K42" s="448"/>
      <c r="L42" s="261">
        <f>IF($J$3="yes",ROUND((0.07*(L29)),0),0)</f>
        <v>0</v>
      </c>
      <c r="M42" s="304">
        <f>IF($J$3="yes",ROUND((0.07*(M29)),0),0)</f>
        <v>0</v>
      </c>
      <c r="N42" s="177"/>
    </row>
    <row r="43" spans="1:14" s="2" customFormat="1" ht="3" customHeight="1">
      <c r="A43" s="20"/>
      <c r="B43" s="21"/>
      <c r="C43" s="22"/>
      <c r="D43" s="21"/>
      <c r="E43" s="21"/>
      <c r="F43" s="23"/>
      <c r="G43" s="23"/>
      <c r="H43" s="23"/>
      <c r="I43" s="23"/>
      <c r="J43" s="40"/>
      <c r="K43" s="448"/>
      <c r="L43" s="365"/>
      <c r="M43" s="366"/>
      <c r="N43" s="177"/>
    </row>
    <row r="44" spans="1:14" s="2" customFormat="1" ht="18" customHeight="1">
      <c r="A44" s="372" t="s">
        <v>44</v>
      </c>
      <c r="B44" s="373"/>
      <c r="C44" s="373"/>
      <c r="D44" s="373"/>
      <c r="E44" s="373"/>
      <c r="F44" s="373"/>
      <c r="G44" s="373"/>
      <c r="H44" s="373"/>
      <c r="I44" s="374"/>
      <c r="J44" s="67">
        <f>IF($J$3="yes",ROUND((SUM(J39:J42)),0),0)</f>
        <v>0</v>
      </c>
      <c r="K44" s="448"/>
      <c r="L44" s="262">
        <f>IF($J$3="yes",ROUND((SUM(L39:L42)),0),0)</f>
        <v>0</v>
      </c>
      <c r="M44" s="70">
        <f>IF($J$3="yes",ROUND((SUM(M39:M42)),0),0)</f>
        <v>0</v>
      </c>
      <c r="N44" s="177"/>
    </row>
    <row r="45" spans="1:14" s="2" customFormat="1" ht="3" customHeight="1">
      <c r="A45" s="20"/>
      <c r="B45" s="21"/>
      <c r="C45" s="22"/>
      <c r="D45" s="21"/>
      <c r="E45" s="21"/>
      <c r="F45" s="23"/>
      <c r="G45" s="23"/>
      <c r="H45" s="23"/>
      <c r="I45" s="23"/>
      <c r="J45" s="40"/>
      <c r="K45" s="448"/>
      <c r="L45" s="495"/>
      <c r="M45" s="379"/>
      <c r="N45" s="177"/>
    </row>
    <row r="46" spans="1:14" s="2" customFormat="1" ht="18" customHeight="1" thickBot="1">
      <c r="A46" s="382" t="s">
        <v>51</v>
      </c>
      <c r="B46" s="383"/>
      <c r="C46" s="383"/>
      <c r="D46" s="383"/>
      <c r="E46" s="383"/>
      <c r="F46" s="383"/>
      <c r="G46" s="383"/>
      <c r="H46" s="383"/>
      <c r="I46" s="384"/>
      <c r="J46" s="68">
        <f>IF($J$3="yes",ROUND((SUM(J36,J44)),0),0)</f>
        <v>0</v>
      </c>
      <c r="K46" s="449"/>
      <c r="L46" s="208">
        <f>IF($J$3="yes",ROUND((SUM(L36,L44)),0),0)</f>
        <v>0</v>
      </c>
      <c r="M46" s="209">
        <f>IF($J$3="yes",ROUND((SUM(M36,M44)),0),0)</f>
        <v>0</v>
      </c>
      <c r="N46" s="177"/>
    </row>
    <row r="47" spans="1:13" ht="109.5" customHeight="1" thickBot="1">
      <c r="A47" s="492" t="s">
        <v>111</v>
      </c>
      <c r="B47" s="493"/>
      <c r="C47" s="493"/>
      <c r="D47" s="493"/>
      <c r="E47" s="493"/>
      <c r="F47" s="493"/>
      <c r="G47" s="493"/>
      <c r="H47" s="493"/>
      <c r="I47" s="493"/>
      <c r="J47" s="493"/>
      <c r="K47" s="493"/>
      <c r="L47" s="493"/>
      <c r="M47" s="494"/>
    </row>
    <row r="48" spans="1:13" s="218" customFormat="1" ht="35.25" customHeight="1" thickBot="1">
      <c r="A48" s="407" t="s">
        <v>134</v>
      </c>
      <c r="B48" s="408"/>
      <c r="C48" s="421" t="str">
        <f>'YEAR 1'!C48:D48</f>
        <v> </v>
      </c>
      <c r="D48" s="422"/>
      <c r="E48" s="407" t="s">
        <v>93</v>
      </c>
      <c r="F48" s="408"/>
      <c r="G48" s="423" t="str">
        <f>'YEAR 1'!G48:H48</f>
        <v> </v>
      </c>
      <c r="H48" s="424"/>
      <c r="I48" s="223"/>
      <c r="J48" s="367" t="s">
        <v>88</v>
      </c>
      <c r="K48" s="447"/>
      <c r="L48" s="362" t="s">
        <v>150</v>
      </c>
      <c r="M48" s="367" t="s">
        <v>89</v>
      </c>
    </row>
    <row r="49" spans="1:13" ht="32.25" customHeight="1" thickBot="1">
      <c r="A49" s="206" t="s">
        <v>37</v>
      </c>
      <c r="B49" s="220"/>
      <c r="C49" s="419">
        <f>'YEAR 1'!C49:D49</f>
        <v>0</v>
      </c>
      <c r="D49" s="420"/>
      <c r="E49" s="407" t="s">
        <v>31</v>
      </c>
      <c r="F49" s="408"/>
      <c r="G49" s="421">
        <f>'YEAR 1'!G49:H49</f>
        <v>0</v>
      </c>
      <c r="H49" s="422"/>
      <c r="I49" s="269"/>
      <c r="J49" s="368"/>
      <c r="K49" s="448"/>
      <c r="L49" s="363"/>
      <c r="M49" s="368"/>
    </row>
    <row r="50" spans="1:13" ht="32.25" customHeight="1" thickBot="1">
      <c r="A50" s="474" t="s">
        <v>0</v>
      </c>
      <c r="B50" s="475"/>
      <c r="C50" s="419">
        <f>'YEAR 1'!C50:D50</f>
        <v>0</v>
      </c>
      <c r="D50" s="420"/>
      <c r="E50" s="407" t="s">
        <v>36</v>
      </c>
      <c r="F50" s="408"/>
      <c r="G50" s="442">
        <f>'YEAR 1'!G50:H50</f>
        <v>0</v>
      </c>
      <c r="H50" s="443"/>
      <c r="I50" s="227"/>
      <c r="J50" s="369"/>
      <c r="K50" s="448"/>
      <c r="L50" s="364"/>
      <c r="M50" s="369"/>
    </row>
    <row r="51" spans="1:14" s="2" customFormat="1" ht="12" customHeight="1">
      <c r="A51" s="396" t="s">
        <v>27</v>
      </c>
      <c r="B51" s="397"/>
      <c r="C51" s="397"/>
      <c r="D51" s="397"/>
      <c r="E51" s="397"/>
      <c r="F51" s="397"/>
      <c r="G51" s="397"/>
      <c r="H51" s="397"/>
      <c r="I51" s="397"/>
      <c r="J51" s="398"/>
      <c r="K51" s="448"/>
      <c r="L51" s="478"/>
      <c r="M51" s="389"/>
      <c r="N51" s="177"/>
    </row>
    <row r="52" spans="1:14" s="16" customFormat="1" ht="18" customHeight="1" thickBot="1">
      <c r="A52" s="402"/>
      <c r="B52" s="403"/>
      <c r="C52" s="403"/>
      <c r="D52" s="403"/>
      <c r="E52" s="403"/>
      <c r="F52" s="403"/>
      <c r="G52" s="403"/>
      <c r="H52" s="403"/>
      <c r="I52" s="403"/>
      <c r="J52" s="404"/>
      <c r="K52" s="448"/>
      <c r="L52" s="479"/>
      <c r="M52" s="391"/>
      <c r="N52" s="177"/>
    </row>
    <row r="53" spans="1:14" s="2" customFormat="1" ht="15">
      <c r="A53" s="18">
        <v>1</v>
      </c>
      <c r="B53" s="172" t="s">
        <v>160</v>
      </c>
      <c r="C53" s="173"/>
      <c r="D53" s="173"/>
      <c r="E53" s="173"/>
      <c r="F53" s="173"/>
      <c r="G53" s="173"/>
      <c r="H53" s="173"/>
      <c r="I53" s="174"/>
      <c r="J53" s="171">
        <v>0</v>
      </c>
      <c r="K53" s="448"/>
      <c r="L53" s="180">
        <v>0</v>
      </c>
      <c r="M53" s="178">
        <f>IF($J$3="yes",ROUND(J53-L53,0),0)</f>
        <v>0</v>
      </c>
      <c r="N53" s="177"/>
    </row>
    <row r="54" spans="1:14" s="2" customFormat="1" ht="15">
      <c r="A54" s="10">
        <v>2</v>
      </c>
      <c r="B54" s="466" t="s">
        <v>38</v>
      </c>
      <c r="C54" s="467"/>
      <c r="D54" s="467"/>
      <c r="E54" s="467"/>
      <c r="F54" s="467"/>
      <c r="G54" s="467"/>
      <c r="H54" s="467"/>
      <c r="I54" s="468"/>
      <c r="J54" s="91">
        <f>IF($J$3="yes",'YEAR 1'!J54,0)</f>
        <v>0</v>
      </c>
      <c r="K54" s="448"/>
      <c r="L54" s="181">
        <v>0</v>
      </c>
      <c r="M54" s="178">
        <f>IF($J$3="yes",ROUND(J54-L54,0),0)</f>
        <v>0</v>
      </c>
      <c r="N54" s="177"/>
    </row>
    <row r="55" spans="1:14" s="2" customFormat="1" ht="3" customHeight="1">
      <c r="A55" s="20"/>
      <c r="B55" s="21"/>
      <c r="C55" s="22"/>
      <c r="D55" s="21"/>
      <c r="E55" s="21"/>
      <c r="F55" s="23"/>
      <c r="G55" s="23"/>
      <c r="H55" s="23"/>
      <c r="I55" s="23"/>
      <c r="J55" s="40"/>
      <c r="K55" s="448"/>
      <c r="L55" s="392"/>
      <c r="M55" s="366"/>
      <c r="N55" s="177"/>
    </row>
    <row r="56" spans="1:14" s="2" customFormat="1" ht="18" customHeight="1" thickBot="1">
      <c r="A56" s="461" t="s">
        <v>46</v>
      </c>
      <c r="B56" s="462"/>
      <c r="C56" s="462"/>
      <c r="D56" s="462"/>
      <c r="E56" s="462"/>
      <c r="F56" s="462"/>
      <c r="G56" s="462"/>
      <c r="H56" s="462"/>
      <c r="I56" s="463"/>
      <c r="J56" s="61">
        <f>IF($J$3="yes",ROUND((SUM(J53:J54)),0),0)</f>
        <v>0</v>
      </c>
      <c r="K56" s="448"/>
      <c r="L56" s="62">
        <f>IF($J$3="yes",ROUND((SUM(L53:L54)),0),0)</f>
        <v>0</v>
      </c>
      <c r="M56" s="70">
        <f>IF($J$3="yes",ROUND((SUM(M53:M54)),0),0)</f>
        <v>0</v>
      </c>
      <c r="N56" s="177"/>
    </row>
    <row r="57" spans="1:14" s="2" customFormat="1" ht="12" customHeight="1">
      <c r="A57" s="396" t="s">
        <v>9</v>
      </c>
      <c r="B57" s="397"/>
      <c r="C57" s="397"/>
      <c r="D57" s="397"/>
      <c r="E57" s="397"/>
      <c r="F57" s="397"/>
      <c r="G57" s="397"/>
      <c r="H57" s="397"/>
      <c r="I57" s="397"/>
      <c r="J57" s="398"/>
      <c r="K57" s="448"/>
      <c r="L57" s="478"/>
      <c r="M57" s="389"/>
      <c r="N57" s="177"/>
    </row>
    <row r="58" spans="1:14" s="16" customFormat="1" ht="18" customHeight="1" thickBot="1">
      <c r="A58" s="402"/>
      <c r="B58" s="403"/>
      <c r="C58" s="403"/>
      <c r="D58" s="403"/>
      <c r="E58" s="403"/>
      <c r="F58" s="403"/>
      <c r="G58" s="403"/>
      <c r="H58" s="403"/>
      <c r="I58" s="403"/>
      <c r="J58" s="404"/>
      <c r="K58" s="448"/>
      <c r="L58" s="479"/>
      <c r="M58" s="391"/>
      <c r="N58" s="177"/>
    </row>
    <row r="59" spans="1:14" s="2" customFormat="1" ht="15">
      <c r="A59" s="18">
        <v>1</v>
      </c>
      <c r="B59" s="483" t="s">
        <v>10</v>
      </c>
      <c r="C59" s="484"/>
      <c r="D59" s="484"/>
      <c r="E59" s="484"/>
      <c r="F59" s="484"/>
      <c r="G59" s="484"/>
      <c r="H59" s="484"/>
      <c r="I59" s="485"/>
      <c r="J59" s="171">
        <v>0</v>
      </c>
      <c r="K59" s="448"/>
      <c r="L59" s="181">
        <v>0</v>
      </c>
      <c r="M59" s="178">
        <f>IF($J$3="yes",ROUND(J59-L59,0),0)</f>
        <v>0</v>
      </c>
      <c r="N59" s="177"/>
    </row>
    <row r="60" spans="1:14" s="2" customFormat="1" ht="15">
      <c r="A60" s="10">
        <v>2</v>
      </c>
      <c r="B60" s="455" t="s">
        <v>11</v>
      </c>
      <c r="C60" s="456"/>
      <c r="D60" s="456"/>
      <c r="E60" s="456"/>
      <c r="F60" s="456"/>
      <c r="G60" s="456"/>
      <c r="H60" s="456"/>
      <c r="I60" s="457"/>
      <c r="J60" s="71">
        <v>0</v>
      </c>
      <c r="K60" s="448"/>
      <c r="L60" s="181">
        <v>0</v>
      </c>
      <c r="M60" s="178">
        <f>IF($J$3="yes",ROUND(J60-L60,0),0)</f>
        <v>0</v>
      </c>
      <c r="N60" s="177"/>
    </row>
    <row r="61" spans="1:14" s="2" customFormat="1" ht="3" customHeight="1">
      <c r="A61" s="20"/>
      <c r="B61" s="21"/>
      <c r="C61" s="22"/>
      <c r="D61" s="21"/>
      <c r="E61" s="21"/>
      <c r="F61" s="23"/>
      <c r="G61" s="23"/>
      <c r="H61" s="23"/>
      <c r="I61" s="23"/>
      <c r="J61" s="40"/>
      <c r="K61" s="448"/>
      <c r="L61" s="392"/>
      <c r="M61" s="366" t="e">
        <f>ROUND(J61-(L61+#REF!),0)</f>
        <v>#REF!</v>
      </c>
      <c r="N61" s="177"/>
    </row>
    <row r="62" spans="1:14" s="2" customFormat="1" ht="18" customHeight="1" thickBot="1">
      <c r="A62" s="431" t="s">
        <v>47</v>
      </c>
      <c r="B62" s="432"/>
      <c r="C62" s="432"/>
      <c r="D62" s="432"/>
      <c r="E62" s="432"/>
      <c r="F62" s="432"/>
      <c r="G62" s="432"/>
      <c r="H62" s="432"/>
      <c r="I62" s="433"/>
      <c r="J62" s="61">
        <f>IF($J$3="yes",ROUND((SUM(J59:J60)),0),0)</f>
        <v>0</v>
      </c>
      <c r="K62" s="448"/>
      <c r="L62" s="62">
        <f>IF($J$3="yes",ROUND((SUM(L59:L60)),0),0)</f>
        <v>0</v>
      </c>
      <c r="M62" s="70">
        <f>IF($J$3="yes",ROUND((SUM(M59:M60)),0),0)</f>
        <v>0</v>
      </c>
      <c r="N62" s="177"/>
    </row>
    <row r="63" spans="1:14" s="2" customFormat="1" ht="12" customHeight="1">
      <c r="A63" s="396" t="s">
        <v>12</v>
      </c>
      <c r="B63" s="397"/>
      <c r="C63" s="397"/>
      <c r="D63" s="397"/>
      <c r="E63" s="397"/>
      <c r="F63" s="397"/>
      <c r="G63" s="397"/>
      <c r="H63" s="397"/>
      <c r="I63" s="397"/>
      <c r="J63" s="398"/>
      <c r="K63" s="448"/>
      <c r="L63" s="478"/>
      <c r="M63" s="389"/>
      <c r="N63" s="177"/>
    </row>
    <row r="64" spans="1:14" s="16" customFormat="1" ht="18" customHeight="1" thickBot="1">
      <c r="A64" s="402"/>
      <c r="B64" s="403"/>
      <c r="C64" s="403"/>
      <c r="D64" s="403"/>
      <c r="E64" s="403"/>
      <c r="F64" s="403"/>
      <c r="G64" s="403"/>
      <c r="H64" s="403"/>
      <c r="I64" s="403"/>
      <c r="J64" s="404"/>
      <c r="K64" s="448"/>
      <c r="L64" s="479"/>
      <c r="M64" s="391"/>
      <c r="N64" s="177"/>
    </row>
    <row r="65" spans="1:14" s="2" customFormat="1" ht="15">
      <c r="A65" s="19">
        <v>1</v>
      </c>
      <c r="B65" s="483" t="s">
        <v>13</v>
      </c>
      <c r="C65" s="484"/>
      <c r="D65" s="484"/>
      <c r="E65" s="484"/>
      <c r="F65" s="484"/>
      <c r="G65" s="484"/>
      <c r="H65" s="484"/>
      <c r="I65" s="485"/>
      <c r="J65" s="171">
        <v>0</v>
      </c>
      <c r="K65" s="448"/>
      <c r="L65" s="181">
        <v>0</v>
      </c>
      <c r="M65" s="178">
        <f>IF($J$3="yes",ROUND(J65-L65,0),0)</f>
        <v>0</v>
      </c>
      <c r="N65" s="177"/>
    </row>
    <row r="66" spans="1:14" s="2" customFormat="1" ht="15">
      <c r="A66" s="14">
        <v>2</v>
      </c>
      <c r="B66" s="455" t="s">
        <v>14</v>
      </c>
      <c r="C66" s="456"/>
      <c r="D66" s="456"/>
      <c r="E66" s="456"/>
      <c r="F66" s="456"/>
      <c r="G66" s="456"/>
      <c r="H66" s="456"/>
      <c r="I66" s="457"/>
      <c r="J66" s="71">
        <v>0</v>
      </c>
      <c r="K66" s="448"/>
      <c r="L66" s="181">
        <v>0</v>
      </c>
      <c r="M66" s="178">
        <f>IF($J$3="yes",ROUND(J66-L66,0),0)</f>
        <v>0</v>
      </c>
      <c r="N66" s="177"/>
    </row>
    <row r="67" spans="1:14" s="2" customFormat="1" ht="15">
      <c r="A67" s="14">
        <v>3</v>
      </c>
      <c r="B67" s="455" t="s">
        <v>15</v>
      </c>
      <c r="C67" s="456"/>
      <c r="D67" s="456"/>
      <c r="E67" s="456"/>
      <c r="F67" s="456"/>
      <c r="G67" s="456"/>
      <c r="H67" s="456"/>
      <c r="I67" s="457"/>
      <c r="J67" s="71">
        <v>0</v>
      </c>
      <c r="K67" s="448"/>
      <c r="L67" s="181">
        <v>0</v>
      </c>
      <c r="M67" s="178">
        <f>IF($J$3="yes",ROUND(J67-L67,0),0)</f>
        <v>0</v>
      </c>
      <c r="N67" s="177"/>
    </row>
    <row r="68" spans="1:14" s="2" customFormat="1" ht="15">
      <c r="A68" s="14">
        <v>4</v>
      </c>
      <c r="B68" s="455" t="s">
        <v>5</v>
      </c>
      <c r="C68" s="456"/>
      <c r="D68" s="456"/>
      <c r="E68" s="456"/>
      <c r="F68" s="456"/>
      <c r="G68" s="456"/>
      <c r="H68" s="456"/>
      <c r="I68" s="457"/>
      <c r="J68" s="71">
        <v>0</v>
      </c>
      <c r="K68" s="448"/>
      <c r="L68" s="181">
        <v>0</v>
      </c>
      <c r="M68" s="178">
        <f>IF($J$3="yes",ROUND(J68-L68,0),0)</f>
        <v>0</v>
      </c>
      <c r="N68" s="177"/>
    </row>
    <row r="69" spans="1:14" s="2" customFormat="1" ht="3" customHeight="1">
      <c r="A69" s="20"/>
      <c r="B69" s="21"/>
      <c r="C69" s="22"/>
      <c r="D69" s="21"/>
      <c r="E69" s="21"/>
      <c r="F69" s="23"/>
      <c r="G69" s="23"/>
      <c r="H69" s="23"/>
      <c r="I69" s="23"/>
      <c r="J69" s="40"/>
      <c r="K69" s="448"/>
      <c r="L69" s="392"/>
      <c r="M69" s="366"/>
      <c r="N69" s="177"/>
    </row>
    <row r="70" spans="1:14" s="2" customFormat="1" ht="18" customHeight="1" thickBot="1">
      <c r="A70" s="431" t="s">
        <v>48</v>
      </c>
      <c r="B70" s="432"/>
      <c r="C70" s="432"/>
      <c r="D70" s="432"/>
      <c r="E70" s="432"/>
      <c r="F70" s="432"/>
      <c r="G70" s="432"/>
      <c r="H70" s="432"/>
      <c r="I70" s="433"/>
      <c r="J70" s="61">
        <f>IF($J$3="yes",ROUND((SUM(J65:J68)),0),0)</f>
        <v>0</v>
      </c>
      <c r="K70" s="448"/>
      <c r="L70" s="62">
        <f>IF($J$3="yes",ROUND((SUM(L65:L68)),0),0)</f>
        <v>0</v>
      </c>
      <c r="M70" s="70">
        <f>IF($J$3="yes",ROUND((SUM(M65:M68)),0),0)</f>
        <v>0</v>
      </c>
      <c r="N70" s="177"/>
    </row>
    <row r="71" spans="1:14" s="2" customFormat="1" ht="12" customHeight="1">
      <c r="A71" s="396" t="s">
        <v>16</v>
      </c>
      <c r="B71" s="397"/>
      <c r="C71" s="397"/>
      <c r="D71" s="397"/>
      <c r="E71" s="397"/>
      <c r="F71" s="397"/>
      <c r="G71" s="397"/>
      <c r="H71" s="397"/>
      <c r="I71" s="397"/>
      <c r="J71" s="398"/>
      <c r="K71" s="448"/>
      <c r="L71" s="478"/>
      <c r="M71" s="389"/>
      <c r="N71" s="177"/>
    </row>
    <row r="72" spans="1:14" s="16" customFormat="1" ht="18" customHeight="1" thickBot="1">
      <c r="A72" s="399"/>
      <c r="B72" s="400"/>
      <c r="C72" s="400"/>
      <c r="D72" s="400"/>
      <c r="E72" s="400"/>
      <c r="F72" s="400"/>
      <c r="G72" s="400"/>
      <c r="H72" s="400"/>
      <c r="I72" s="400"/>
      <c r="J72" s="401"/>
      <c r="K72" s="448"/>
      <c r="L72" s="479"/>
      <c r="M72" s="391"/>
      <c r="N72" s="177"/>
    </row>
    <row r="73" spans="1:14" s="2" customFormat="1" ht="15">
      <c r="A73" s="39">
        <v>1</v>
      </c>
      <c r="B73" s="413" t="s">
        <v>17</v>
      </c>
      <c r="C73" s="414"/>
      <c r="D73" s="414"/>
      <c r="E73" s="414"/>
      <c r="F73" s="414"/>
      <c r="G73" s="414"/>
      <c r="H73" s="414"/>
      <c r="I73" s="415"/>
      <c r="J73" s="72">
        <v>0</v>
      </c>
      <c r="K73" s="448"/>
      <c r="L73" s="181">
        <v>0</v>
      </c>
      <c r="M73" s="178">
        <f aca="true" t="shared" si="8" ref="M73:M78">IF($J$3="yes",ROUND(J73-L73,0),0)</f>
        <v>0</v>
      </c>
      <c r="N73" s="177"/>
    </row>
    <row r="74" spans="1:14" s="2" customFormat="1" ht="15">
      <c r="A74" s="10">
        <v>2</v>
      </c>
      <c r="B74" s="480" t="s">
        <v>39</v>
      </c>
      <c r="C74" s="481"/>
      <c r="D74" s="481"/>
      <c r="E74" s="481"/>
      <c r="F74" s="481"/>
      <c r="G74" s="481"/>
      <c r="H74" s="481"/>
      <c r="I74" s="482"/>
      <c r="J74" s="73">
        <v>0</v>
      </c>
      <c r="K74" s="448"/>
      <c r="L74" s="181">
        <v>0</v>
      </c>
      <c r="M74" s="178">
        <f t="shared" si="8"/>
        <v>0</v>
      </c>
      <c r="N74" s="177"/>
    </row>
    <row r="75" spans="1:14" s="2" customFormat="1" ht="15">
      <c r="A75" s="10">
        <v>3</v>
      </c>
      <c r="B75" s="385" t="s">
        <v>18</v>
      </c>
      <c r="C75" s="386"/>
      <c r="D75" s="386"/>
      <c r="E75" s="386"/>
      <c r="F75" s="386"/>
      <c r="G75" s="386"/>
      <c r="H75" s="386"/>
      <c r="I75" s="387"/>
      <c r="J75" s="73">
        <v>0</v>
      </c>
      <c r="K75" s="448"/>
      <c r="L75" s="181">
        <v>0</v>
      </c>
      <c r="M75" s="178">
        <f t="shared" si="8"/>
        <v>0</v>
      </c>
      <c r="N75" s="177"/>
    </row>
    <row r="76" spans="1:14" s="2" customFormat="1" ht="15">
      <c r="A76" s="10">
        <v>4</v>
      </c>
      <c r="B76" s="385" t="s">
        <v>19</v>
      </c>
      <c r="C76" s="386"/>
      <c r="D76" s="386"/>
      <c r="E76" s="386"/>
      <c r="F76" s="386"/>
      <c r="G76" s="386"/>
      <c r="H76" s="386"/>
      <c r="I76" s="387"/>
      <c r="J76" s="74">
        <v>0</v>
      </c>
      <c r="K76" s="448"/>
      <c r="L76" s="181">
        <v>0</v>
      </c>
      <c r="M76" s="178">
        <f t="shared" si="8"/>
        <v>0</v>
      </c>
      <c r="N76" s="177"/>
    </row>
    <row r="77" spans="1:14" s="2" customFormat="1" ht="15">
      <c r="A77" s="10">
        <v>5</v>
      </c>
      <c r="B77" s="160" t="s">
        <v>148</v>
      </c>
      <c r="C77" s="161"/>
      <c r="D77" s="161"/>
      <c r="E77" s="161"/>
      <c r="F77" s="161"/>
      <c r="G77" s="219"/>
      <c r="H77" s="161"/>
      <c r="I77" s="137"/>
      <c r="J77" s="74">
        <v>0</v>
      </c>
      <c r="K77" s="448"/>
      <c r="L77" s="181">
        <v>0</v>
      </c>
      <c r="M77" s="178">
        <f t="shared" si="8"/>
        <v>0</v>
      </c>
      <c r="N77" s="177"/>
    </row>
    <row r="78" spans="1:14" s="2" customFormat="1" ht="15">
      <c r="A78" s="10">
        <v>6</v>
      </c>
      <c r="B78" s="466" t="s">
        <v>5</v>
      </c>
      <c r="C78" s="467"/>
      <c r="D78" s="467"/>
      <c r="E78" s="467"/>
      <c r="F78" s="467"/>
      <c r="G78" s="467"/>
      <c r="H78" s="467"/>
      <c r="I78" s="468"/>
      <c r="J78" s="73">
        <v>0</v>
      </c>
      <c r="K78" s="448"/>
      <c r="L78" s="181">
        <v>0</v>
      </c>
      <c r="M78" s="178">
        <f t="shared" si="8"/>
        <v>0</v>
      </c>
      <c r="N78" s="177"/>
    </row>
    <row r="79" spans="1:14" s="2" customFormat="1" ht="3" customHeight="1">
      <c r="A79" s="12"/>
      <c r="B79" s="9"/>
      <c r="C79" s="26"/>
      <c r="D79" s="26"/>
      <c r="E79" s="26"/>
      <c r="F79" s="26"/>
      <c r="G79" s="26"/>
      <c r="H79" s="26"/>
      <c r="I79" s="26"/>
      <c r="J79" s="52"/>
      <c r="K79" s="448"/>
      <c r="L79" s="491"/>
      <c r="M79" s="465"/>
      <c r="N79" s="177"/>
    </row>
    <row r="80" spans="1:14" s="2" customFormat="1" ht="15">
      <c r="A80" s="458">
        <v>7</v>
      </c>
      <c r="B80" s="434" t="s">
        <v>84</v>
      </c>
      <c r="C80" s="435"/>
      <c r="D80" s="455" t="s">
        <v>69</v>
      </c>
      <c r="E80" s="456"/>
      <c r="F80" s="456"/>
      <c r="G80" s="456"/>
      <c r="H80" s="456"/>
      <c r="I80" s="457"/>
      <c r="J80" s="75">
        <v>0</v>
      </c>
      <c r="K80" s="448"/>
      <c r="L80" s="180">
        <v>0</v>
      </c>
      <c r="M80" s="178">
        <f>IF($J$3="yes",ROUND(J80-L80,0),0)</f>
        <v>0</v>
      </c>
      <c r="N80" s="177"/>
    </row>
    <row r="81" spans="1:14" s="2" customFormat="1" ht="15">
      <c r="A81" s="459"/>
      <c r="B81" s="436"/>
      <c r="C81" s="437"/>
      <c r="D81" s="385" t="s">
        <v>70</v>
      </c>
      <c r="E81" s="386"/>
      <c r="F81" s="469"/>
      <c r="G81" s="469"/>
      <c r="H81" s="469"/>
      <c r="I81" s="470"/>
      <c r="J81" s="73">
        <v>0</v>
      </c>
      <c r="K81" s="448"/>
      <c r="L81" s="181">
        <v>0</v>
      </c>
      <c r="M81" s="178">
        <f>IF($J$3="yes",ROUND(J81-L81,0),0)</f>
        <v>0</v>
      </c>
      <c r="N81" s="177"/>
    </row>
    <row r="82" spans="1:14" s="2" customFormat="1" ht="15">
      <c r="A82" s="459"/>
      <c r="B82" s="436"/>
      <c r="C82" s="437"/>
      <c r="D82" s="385" t="s">
        <v>71</v>
      </c>
      <c r="E82" s="386"/>
      <c r="F82" s="440"/>
      <c r="G82" s="440"/>
      <c r="H82" s="440"/>
      <c r="I82" s="441"/>
      <c r="J82" s="76">
        <f>IF($J$3="yes",ROUND((SUM(J80:J81)),0),0)</f>
        <v>0</v>
      </c>
      <c r="K82" s="448"/>
      <c r="L82" s="181">
        <v>0</v>
      </c>
      <c r="M82" s="178">
        <f>IF($J$3="yes",ROUND(J82-L82,0),0)</f>
        <v>0</v>
      </c>
      <c r="N82" s="177"/>
    </row>
    <row r="83" spans="1:14" s="2" customFormat="1" ht="15">
      <c r="A83" s="459"/>
      <c r="B83" s="436"/>
      <c r="C83" s="437"/>
      <c r="D83" s="385" t="s">
        <v>72</v>
      </c>
      <c r="E83" s="386"/>
      <c r="F83" s="440"/>
      <c r="G83" s="440"/>
      <c r="H83" s="440"/>
      <c r="I83" s="441"/>
      <c r="J83" s="76">
        <f>IF($J$3="yes",ROUND(J82-J84,0),0)</f>
        <v>0</v>
      </c>
      <c r="K83" s="448"/>
      <c r="L83" s="181">
        <v>0</v>
      </c>
      <c r="M83" s="178">
        <f>IF($J$3="yes",ROUND(J83-L83,0),0)</f>
        <v>0</v>
      </c>
      <c r="N83" s="177"/>
    </row>
    <row r="84" spans="1:14" s="2" customFormat="1" ht="15">
      <c r="A84" s="460"/>
      <c r="B84" s="438"/>
      <c r="C84" s="439"/>
      <c r="D84" s="385" t="s">
        <v>73</v>
      </c>
      <c r="E84" s="386"/>
      <c r="F84" s="440"/>
      <c r="G84" s="440"/>
      <c r="H84" s="440"/>
      <c r="I84" s="441"/>
      <c r="J84" s="76">
        <f>IF('YEAR 1'!J82+'YEAR 2'!J82+'YEAR 3'!J82&gt;25000,0,IF(J82&lt;25000-'YEAR 1'!J84-'YEAR 2'!J84-'YEAR 3'!J84,'YEAR 4'!J82,ROUND(25000-'YEAR 1'!J84-'YEAR 2'!J84-'YEAR 3'!J84,0)))</f>
        <v>0</v>
      </c>
      <c r="K84" s="448"/>
      <c r="L84" s="181">
        <v>0</v>
      </c>
      <c r="M84" s="178">
        <f>IF($J$3="yes",ROUND(J84-L84,0),0)</f>
        <v>0</v>
      </c>
      <c r="N84" s="177"/>
    </row>
    <row r="85" spans="1:14" s="2" customFormat="1" ht="3" customHeight="1">
      <c r="A85" s="12"/>
      <c r="B85" s="9"/>
      <c r="C85" s="26"/>
      <c r="D85" s="214"/>
      <c r="E85" s="214"/>
      <c r="F85" s="214"/>
      <c r="G85" s="214"/>
      <c r="H85" s="214"/>
      <c r="I85" s="214"/>
      <c r="J85" s="52"/>
      <c r="K85" s="448"/>
      <c r="L85" s="491"/>
      <c r="M85" s="465"/>
      <c r="N85" s="177"/>
    </row>
    <row r="86" spans="1:14" s="2" customFormat="1" ht="15">
      <c r="A86" s="458">
        <v>8</v>
      </c>
      <c r="B86" s="434" t="s">
        <v>85</v>
      </c>
      <c r="C86" s="435"/>
      <c r="D86" s="455" t="s">
        <v>74</v>
      </c>
      <c r="E86" s="456"/>
      <c r="F86" s="456"/>
      <c r="G86" s="456"/>
      <c r="H86" s="456"/>
      <c r="I86" s="457"/>
      <c r="J86" s="75">
        <v>0</v>
      </c>
      <c r="K86" s="448"/>
      <c r="L86" s="180">
        <v>0</v>
      </c>
      <c r="M86" s="178">
        <f>IF($J$3="yes",ROUND(J86-L86,0),0)</f>
        <v>0</v>
      </c>
      <c r="N86" s="177"/>
    </row>
    <row r="87" spans="1:14" s="2" customFormat="1" ht="15">
      <c r="A87" s="459"/>
      <c r="B87" s="436"/>
      <c r="C87" s="437"/>
      <c r="D87" s="385" t="s">
        <v>75</v>
      </c>
      <c r="E87" s="386"/>
      <c r="F87" s="469"/>
      <c r="G87" s="469"/>
      <c r="H87" s="469"/>
      <c r="I87" s="470"/>
      <c r="J87" s="73">
        <v>0</v>
      </c>
      <c r="K87" s="448"/>
      <c r="L87" s="181">
        <v>0</v>
      </c>
      <c r="M87" s="178">
        <f>IF($J$3="yes",ROUND(J87-L87,0),0)</f>
        <v>0</v>
      </c>
      <c r="N87" s="177"/>
    </row>
    <row r="88" spans="1:14" s="2" customFormat="1" ht="15">
      <c r="A88" s="459"/>
      <c r="B88" s="436"/>
      <c r="C88" s="437"/>
      <c r="D88" s="385" t="s">
        <v>76</v>
      </c>
      <c r="E88" s="386"/>
      <c r="F88" s="440"/>
      <c r="G88" s="440"/>
      <c r="H88" s="440"/>
      <c r="I88" s="441"/>
      <c r="J88" s="76">
        <f>IF($J$3="yes",ROUND((SUM(J86:J87)),0),0)</f>
        <v>0</v>
      </c>
      <c r="K88" s="448"/>
      <c r="L88" s="181">
        <v>0</v>
      </c>
      <c r="M88" s="178">
        <f>IF($J$3="yes",ROUND(J88-L88,0),0)</f>
        <v>0</v>
      </c>
      <c r="N88" s="177"/>
    </row>
    <row r="89" spans="1:14" s="2" customFormat="1" ht="15">
      <c r="A89" s="459"/>
      <c r="B89" s="436"/>
      <c r="C89" s="437"/>
      <c r="D89" s="385" t="s">
        <v>77</v>
      </c>
      <c r="E89" s="386"/>
      <c r="F89" s="440"/>
      <c r="G89" s="440"/>
      <c r="H89" s="440"/>
      <c r="I89" s="441"/>
      <c r="J89" s="76">
        <f>IF($J$3="yes",ROUND(J88-J90,0),0)</f>
        <v>0</v>
      </c>
      <c r="K89" s="448"/>
      <c r="L89" s="181">
        <v>0</v>
      </c>
      <c r="M89" s="178">
        <f>IF($J$3="yes",ROUND(J89-L89,0),0)</f>
        <v>0</v>
      </c>
      <c r="N89" s="177"/>
    </row>
    <row r="90" spans="1:14" s="2" customFormat="1" ht="15">
      <c r="A90" s="460"/>
      <c r="B90" s="438"/>
      <c r="C90" s="439"/>
      <c r="D90" s="385" t="s">
        <v>78</v>
      </c>
      <c r="E90" s="386"/>
      <c r="F90" s="440"/>
      <c r="G90" s="440"/>
      <c r="H90" s="440"/>
      <c r="I90" s="441"/>
      <c r="J90" s="76">
        <f>IF('YEAR 1'!J88+'YEAR 2'!J88+'YEAR 3'!J88&gt;25000,0,IF(J88&lt;25000-'YEAR 1'!J90-'YEAR 2'!J90-'YEAR 3'!J90,'YEAR 4'!J88,ROUND(25000-'YEAR 1'!J90-'YEAR 2'!J90-'YEAR 3'!J90,0)))</f>
        <v>0</v>
      </c>
      <c r="K90" s="448"/>
      <c r="L90" s="181">
        <v>0</v>
      </c>
      <c r="M90" s="178">
        <f>IF($J$3="yes",ROUND(J90-L90,0),0)</f>
        <v>0</v>
      </c>
      <c r="N90" s="177"/>
    </row>
    <row r="91" spans="1:14" s="2" customFormat="1" ht="3" customHeight="1">
      <c r="A91" s="12"/>
      <c r="B91" s="9"/>
      <c r="C91" s="26"/>
      <c r="D91" s="214"/>
      <c r="E91" s="214"/>
      <c r="F91" s="214"/>
      <c r="G91" s="214"/>
      <c r="H91" s="214"/>
      <c r="I91" s="214"/>
      <c r="J91" s="52"/>
      <c r="K91" s="448"/>
      <c r="L91" s="491"/>
      <c r="M91" s="465"/>
      <c r="N91" s="177"/>
    </row>
    <row r="92" spans="1:14" s="2" customFormat="1" ht="15">
      <c r="A92" s="458">
        <v>9</v>
      </c>
      <c r="B92" s="434" t="s">
        <v>86</v>
      </c>
      <c r="C92" s="435"/>
      <c r="D92" s="455" t="s">
        <v>79</v>
      </c>
      <c r="E92" s="456"/>
      <c r="F92" s="456"/>
      <c r="G92" s="456"/>
      <c r="H92" s="456"/>
      <c r="I92" s="457"/>
      <c r="J92" s="75">
        <v>0</v>
      </c>
      <c r="K92" s="448"/>
      <c r="L92" s="180">
        <v>0</v>
      </c>
      <c r="M92" s="178">
        <f>IF($J$3="yes",ROUND(J92-L92,0),0)</f>
        <v>0</v>
      </c>
      <c r="N92" s="177"/>
    </row>
    <row r="93" spans="1:14" s="2" customFormat="1" ht="15">
      <c r="A93" s="459"/>
      <c r="B93" s="436"/>
      <c r="C93" s="437"/>
      <c r="D93" s="385" t="s">
        <v>80</v>
      </c>
      <c r="E93" s="386"/>
      <c r="F93" s="469"/>
      <c r="G93" s="469"/>
      <c r="H93" s="469"/>
      <c r="I93" s="470"/>
      <c r="J93" s="73">
        <v>0</v>
      </c>
      <c r="K93" s="448"/>
      <c r="L93" s="181">
        <v>0</v>
      </c>
      <c r="M93" s="178">
        <f>IF($J$3="yes",ROUND(J93-L93,0),0)</f>
        <v>0</v>
      </c>
      <c r="N93" s="177"/>
    </row>
    <row r="94" spans="1:14" s="2" customFormat="1" ht="15">
      <c r="A94" s="459"/>
      <c r="B94" s="436"/>
      <c r="C94" s="437"/>
      <c r="D94" s="385" t="s">
        <v>81</v>
      </c>
      <c r="E94" s="386"/>
      <c r="F94" s="440"/>
      <c r="G94" s="440"/>
      <c r="H94" s="440"/>
      <c r="I94" s="441"/>
      <c r="J94" s="76">
        <f>IF($J$3="yes",ROUND((SUM(J92:J93)),0),0)</f>
        <v>0</v>
      </c>
      <c r="K94" s="448"/>
      <c r="L94" s="181">
        <v>0</v>
      </c>
      <c r="M94" s="178">
        <f>IF($J$3="yes",ROUND(J94-L94,0),0)</f>
        <v>0</v>
      </c>
      <c r="N94" s="177"/>
    </row>
    <row r="95" spans="1:14" s="2" customFormat="1" ht="15">
      <c r="A95" s="459"/>
      <c r="B95" s="436"/>
      <c r="C95" s="437"/>
      <c r="D95" s="385" t="s">
        <v>82</v>
      </c>
      <c r="E95" s="386"/>
      <c r="F95" s="440"/>
      <c r="G95" s="440"/>
      <c r="H95" s="440"/>
      <c r="I95" s="441"/>
      <c r="J95" s="76">
        <f>IF($J$3="yes",ROUND(J94-J96,0),0)</f>
        <v>0</v>
      </c>
      <c r="K95" s="448"/>
      <c r="L95" s="181">
        <v>0</v>
      </c>
      <c r="M95" s="178">
        <f>IF($J$3="yes",ROUND(J95-L95,0),0)</f>
        <v>0</v>
      </c>
      <c r="N95" s="177"/>
    </row>
    <row r="96" spans="1:14" s="2" customFormat="1" ht="15">
      <c r="A96" s="460"/>
      <c r="B96" s="438"/>
      <c r="C96" s="439"/>
      <c r="D96" s="385" t="s">
        <v>83</v>
      </c>
      <c r="E96" s="386"/>
      <c r="F96" s="440"/>
      <c r="G96" s="440"/>
      <c r="H96" s="440"/>
      <c r="I96" s="441"/>
      <c r="J96" s="76">
        <f>IF('YEAR 1'!J94+'YEAR 2'!J94+'YEAR 3'!J94&gt;25000,0,IF(J94&lt;25000-'YEAR 1'!J96-'YEAR 2'!J96-'YEAR 3'!J96,'YEAR 4'!J94,ROUND(25000-'YEAR 1'!J96-'YEAR 2'!J96-'YEAR 3'!J96,0)))</f>
        <v>0</v>
      </c>
      <c r="K96" s="448"/>
      <c r="L96" s="181">
        <v>0</v>
      </c>
      <c r="M96" s="178">
        <f>IF($J$3="yes",ROUND(J96-L96,0),0)</f>
        <v>0</v>
      </c>
      <c r="N96" s="177"/>
    </row>
    <row r="97" spans="1:14" s="2" customFormat="1" ht="3" customHeight="1">
      <c r="A97" s="12"/>
      <c r="B97" s="9"/>
      <c r="C97" s="26"/>
      <c r="D97" s="26"/>
      <c r="E97" s="26"/>
      <c r="F97" s="26"/>
      <c r="G97" s="26"/>
      <c r="H97" s="26"/>
      <c r="I97" s="26"/>
      <c r="J97" s="52"/>
      <c r="K97" s="448"/>
      <c r="L97" s="491"/>
      <c r="M97" s="465"/>
      <c r="N97" s="177"/>
    </row>
    <row r="98" spans="1:14" s="2" customFormat="1" ht="15">
      <c r="A98" s="458">
        <v>10</v>
      </c>
      <c r="B98" s="434" t="s">
        <v>139</v>
      </c>
      <c r="C98" s="435"/>
      <c r="D98" s="455" t="s">
        <v>140</v>
      </c>
      <c r="E98" s="456"/>
      <c r="F98" s="456"/>
      <c r="G98" s="456"/>
      <c r="H98" s="456"/>
      <c r="I98" s="457"/>
      <c r="J98" s="75">
        <v>0</v>
      </c>
      <c r="K98" s="448"/>
      <c r="L98" s="180">
        <v>0</v>
      </c>
      <c r="M98" s="178">
        <f>IF($J$3="yes",ROUND(J98-L98,0),0)</f>
        <v>0</v>
      </c>
      <c r="N98" s="177"/>
    </row>
    <row r="99" spans="1:14" s="2" customFormat="1" ht="15">
      <c r="A99" s="459"/>
      <c r="B99" s="436"/>
      <c r="C99" s="437"/>
      <c r="D99" s="385" t="s">
        <v>141</v>
      </c>
      <c r="E99" s="386"/>
      <c r="F99" s="469"/>
      <c r="G99" s="469"/>
      <c r="H99" s="469"/>
      <c r="I99" s="470"/>
      <c r="J99" s="73">
        <v>0</v>
      </c>
      <c r="K99" s="448"/>
      <c r="L99" s="181">
        <v>0</v>
      </c>
      <c r="M99" s="178">
        <f>IF($J$3="yes",ROUND(J99-L99,0),0)</f>
        <v>0</v>
      </c>
      <c r="N99" s="177"/>
    </row>
    <row r="100" spans="1:14" s="2" customFormat="1" ht="15">
      <c r="A100" s="459"/>
      <c r="B100" s="436"/>
      <c r="C100" s="437"/>
      <c r="D100" s="385" t="s">
        <v>142</v>
      </c>
      <c r="E100" s="386"/>
      <c r="F100" s="440"/>
      <c r="G100" s="440"/>
      <c r="H100" s="440"/>
      <c r="I100" s="441"/>
      <c r="J100" s="76">
        <f>IF($J$3="yes",ROUND((SUM(J98:J99)),0),0)</f>
        <v>0</v>
      </c>
      <c r="K100" s="448"/>
      <c r="L100" s="181">
        <v>0</v>
      </c>
      <c r="M100" s="178">
        <f>IF($J$3="yes",ROUND(J100-L100,0),0)</f>
        <v>0</v>
      </c>
      <c r="N100" s="177"/>
    </row>
    <row r="101" spans="1:14" s="2" customFormat="1" ht="15">
      <c r="A101" s="459"/>
      <c r="B101" s="436"/>
      <c r="C101" s="437"/>
      <c r="D101" s="385" t="s">
        <v>143</v>
      </c>
      <c r="E101" s="386"/>
      <c r="F101" s="440"/>
      <c r="G101" s="440"/>
      <c r="H101" s="440"/>
      <c r="I101" s="441"/>
      <c r="J101" s="76">
        <f>IF($J$3="yes",ROUND(J100-J102,0),0)</f>
        <v>0</v>
      </c>
      <c r="K101" s="448"/>
      <c r="L101" s="181">
        <v>0</v>
      </c>
      <c r="M101" s="178">
        <f>IF($J$3="yes",ROUND(J101-L101,0),0)</f>
        <v>0</v>
      </c>
      <c r="N101" s="177"/>
    </row>
    <row r="102" spans="1:14" s="2" customFormat="1" ht="15">
      <c r="A102" s="460"/>
      <c r="B102" s="438"/>
      <c r="C102" s="439"/>
      <c r="D102" s="385" t="s">
        <v>144</v>
      </c>
      <c r="E102" s="386"/>
      <c r="F102" s="440"/>
      <c r="G102" s="440"/>
      <c r="H102" s="440"/>
      <c r="I102" s="441"/>
      <c r="J102" s="76">
        <f>IF('YEAR 1'!J100+'YEAR 2'!J100+'YEAR 3'!J100&gt;25000,0,IF(J100&lt;25000-'YEAR 1'!J102-'YEAR 2'!J102-'YEAR 3'!J102,'YEAR 4'!J100,ROUND(25000-'YEAR 1'!J102-'YEAR 2'!J102-'YEAR 3'!J102,0)))</f>
        <v>0</v>
      </c>
      <c r="K102" s="448"/>
      <c r="L102" s="181">
        <v>0</v>
      </c>
      <c r="M102" s="178">
        <f>IF($J$3="yes",ROUND(J102-L102,0),0)</f>
        <v>0</v>
      </c>
      <c r="N102" s="177"/>
    </row>
    <row r="103" spans="1:14" s="2" customFormat="1" ht="3" customHeight="1">
      <c r="A103" s="12"/>
      <c r="B103" s="9"/>
      <c r="C103" s="26"/>
      <c r="D103" s="26"/>
      <c r="E103" s="26"/>
      <c r="F103" s="26"/>
      <c r="G103" s="26"/>
      <c r="H103" s="26"/>
      <c r="I103" s="26"/>
      <c r="J103" s="52"/>
      <c r="K103" s="448"/>
      <c r="L103" s="392"/>
      <c r="M103" s="366"/>
      <c r="N103" s="177"/>
    </row>
    <row r="104" spans="1:14" s="2" customFormat="1" ht="18" customHeight="1" thickBot="1">
      <c r="A104" s="461" t="s">
        <v>49</v>
      </c>
      <c r="B104" s="462"/>
      <c r="C104" s="462"/>
      <c r="D104" s="462"/>
      <c r="E104" s="462"/>
      <c r="F104" s="462"/>
      <c r="G104" s="462"/>
      <c r="H104" s="462"/>
      <c r="I104" s="463"/>
      <c r="J104" s="77">
        <f>ROUND((SUM(J73:J78,J82,J88,J94,J101)),0)</f>
        <v>0</v>
      </c>
      <c r="K104" s="448"/>
      <c r="L104" s="162">
        <f>ROUND((SUM(L73:L78,L82,L88,L94,L100)),0)</f>
        <v>0</v>
      </c>
      <c r="M104" s="163">
        <f>ROUND((SUM(M73:M78,M82,M88,M94,M100)),0)</f>
        <v>0</v>
      </c>
      <c r="N104" s="177"/>
    </row>
    <row r="105" spans="1:14" s="2" customFormat="1" ht="12" customHeight="1">
      <c r="A105" s="396" t="s">
        <v>43</v>
      </c>
      <c r="B105" s="397"/>
      <c r="C105" s="397"/>
      <c r="D105" s="397"/>
      <c r="E105" s="397"/>
      <c r="F105" s="397"/>
      <c r="G105" s="397"/>
      <c r="H105" s="397"/>
      <c r="I105" s="397"/>
      <c r="J105" s="398"/>
      <c r="K105" s="448"/>
      <c r="L105" s="478"/>
      <c r="M105" s="389"/>
      <c r="N105" s="177"/>
    </row>
    <row r="106" spans="1:14" s="16" customFormat="1" ht="18" customHeight="1" thickBot="1">
      <c r="A106" s="402"/>
      <c r="B106" s="403"/>
      <c r="C106" s="403"/>
      <c r="D106" s="403"/>
      <c r="E106" s="403"/>
      <c r="F106" s="403"/>
      <c r="G106" s="403"/>
      <c r="H106" s="403"/>
      <c r="I106" s="403"/>
      <c r="J106" s="404"/>
      <c r="K106" s="448"/>
      <c r="L106" s="479"/>
      <c r="M106" s="391"/>
      <c r="N106" s="177"/>
    </row>
    <row r="107" spans="1:14" s="2" customFormat="1" ht="18" customHeight="1" thickBot="1">
      <c r="A107" s="425" t="s">
        <v>50</v>
      </c>
      <c r="B107" s="426"/>
      <c r="C107" s="426"/>
      <c r="D107" s="426"/>
      <c r="E107" s="426"/>
      <c r="F107" s="426"/>
      <c r="G107" s="426"/>
      <c r="H107" s="426"/>
      <c r="I107" s="427"/>
      <c r="J107" s="78">
        <f>IF($J$3="yes",ROUND((SUM(J104,J70,J62,J56,J46)),0),0)</f>
        <v>0</v>
      </c>
      <c r="K107" s="448"/>
      <c r="L107" s="164">
        <f>IF($J$3="yes",ROUND((SUM(L104,L70,L62,L56,L46)),0),0)</f>
        <v>0</v>
      </c>
      <c r="M107" s="79">
        <f>IF($J$3="yes",ROUND((SUM(M104,M70,M62,M56,M46)),0),0)</f>
        <v>0</v>
      </c>
      <c r="N107" s="177"/>
    </row>
    <row r="108" spans="1:14" s="2" customFormat="1" ht="12" customHeight="1">
      <c r="A108" s="396" t="s">
        <v>32</v>
      </c>
      <c r="B108" s="397"/>
      <c r="C108" s="397"/>
      <c r="D108" s="397"/>
      <c r="E108" s="397"/>
      <c r="F108" s="397"/>
      <c r="G108" s="397"/>
      <c r="H108" s="397"/>
      <c r="I108" s="397"/>
      <c r="J108" s="398"/>
      <c r="K108" s="448"/>
      <c r="L108" s="478"/>
      <c r="M108" s="389"/>
      <c r="N108" s="177"/>
    </row>
    <row r="109" spans="1:14" s="16" customFormat="1" ht="18" customHeight="1" thickBot="1">
      <c r="A109" s="399"/>
      <c r="B109" s="400"/>
      <c r="C109" s="400"/>
      <c r="D109" s="400"/>
      <c r="E109" s="400"/>
      <c r="F109" s="400"/>
      <c r="G109" s="400"/>
      <c r="H109" s="400"/>
      <c r="I109" s="400"/>
      <c r="J109" s="401"/>
      <c r="K109" s="448"/>
      <c r="L109" s="479"/>
      <c r="M109" s="391"/>
      <c r="N109" s="177"/>
    </row>
    <row r="110" spans="1:14" s="2" customFormat="1" ht="14.25" customHeight="1">
      <c r="A110" s="39">
        <v>1</v>
      </c>
      <c r="B110" s="413" t="s">
        <v>33</v>
      </c>
      <c r="C110" s="414"/>
      <c r="D110" s="414"/>
      <c r="E110" s="414"/>
      <c r="F110" s="414"/>
      <c r="G110" s="414"/>
      <c r="H110" s="414"/>
      <c r="I110" s="415"/>
      <c r="J110" s="175">
        <f>ROUND((J107-(J83+J89+J95+J101+J77+J70+J56)),0)</f>
        <v>0</v>
      </c>
      <c r="K110" s="448"/>
      <c r="L110" s="165">
        <f>ROUND((L107-(L83+L89+L95+L101+L77+L70+L56)),0)</f>
        <v>0</v>
      </c>
      <c r="M110" s="179">
        <f>ROUND((M107-(M83+M89+M95+M101+M77+M70+M56)),0)</f>
        <v>0</v>
      </c>
      <c r="N110" s="177"/>
    </row>
    <row r="111" spans="1:14" s="2" customFormat="1" ht="14.25" customHeight="1">
      <c r="A111" s="10">
        <v>2</v>
      </c>
      <c r="B111" s="385" t="s">
        <v>40</v>
      </c>
      <c r="C111" s="386"/>
      <c r="D111" s="386"/>
      <c r="E111" s="386"/>
      <c r="F111" s="386"/>
      <c r="G111" s="386"/>
      <c r="H111" s="386"/>
      <c r="I111" s="387"/>
      <c r="J111" s="176"/>
      <c r="K111" s="448"/>
      <c r="L111" s="306"/>
      <c r="M111" s="307"/>
      <c r="N111" s="177"/>
    </row>
    <row r="112" spans="1:14" s="2" customFormat="1" ht="3" customHeight="1">
      <c r="A112" s="11"/>
      <c r="B112" s="29"/>
      <c r="C112" s="30"/>
      <c r="D112" s="29"/>
      <c r="E112" s="29"/>
      <c r="F112" s="26"/>
      <c r="G112" s="26"/>
      <c r="H112" s="26"/>
      <c r="I112" s="26"/>
      <c r="J112" s="40"/>
      <c r="K112" s="448"/>
      <c r="L112" s="491"/>
      <c r="M112" s="465"/>
      <c r="N112" s="177"/>
    </row>
    <row r="113" spans="1:14" s="2" customFormat="1" ht="18" customHeight="1" thickBot="1">
      <c r="A113" s="428" t="s">
        <v>35</v>
      </c>
      <c r="B113" s="429"/>
      <c r="C113" s="429"/>
      <c r="D113" s="429"/>
      <c r="E113" s="429"/>
      <c r="F113" s="429"/>
      <c r="G113" s="429"/>
      <c r="H113" s="429"/>
      <c r="I113" s="430"/>
      <c r="J113" s="78">
        <f>IF($J$3="yes",(IF(OR(J111=0.1,J111=0.15),(ROUND(J111*J107,0)),(ROUND(J111*J110,0)))),0)</f>
        <v>0</v>
      </c>
      <c r="K113" s="448"/>
      <c r="L113" s="280">
        <f>IF($J$3="yes",(IF(OR(J111=0.1,J111=0.15),(ROUND(L111*L107,0)),(ROUND(L111*L110,0)))),0)</f>
        <v>0</v>
      </c>
      <c r="M113" s="279">
        <f>IF($J$3="yes",(IF(OR(J111=0.1,J111=0.15),(ROUND(M111*M107,0)),(ROUND(M111*M110,0)))),0)</f>
        <v>0</v>
      </c>
      <c r="N113" s="177"/>
    </row>
    <row r="114" spans="1:14" s="2" customFormat="1" ht="12" customHeight="1">
      <c r="A114" s="396" t="s">
        <v>41</v>
      </c>
      <c r="B114" s="397"/>
      <c r="C114" s="397"/>
      <c r="D114" s="397"/>
      <c r="E114" s="397"/>
      <c r="F114" s="397"/>
      <c r="G114" s="397"/>
      <c r="H114" s="397"/>
      <c r="I114" s="397"/>
      <c r="J114" s="398"/>
      <c r="K114" s="448"/>
      <c r="L114" s="478"/>
      <c r="M114" s="389"/>
      <c r="N114" s="177"/>
    </row>
    <row r="115" spans="1:14" s="16" customFormat="1" ht="18" customHeight="1" thickBot="1">
      <c r="A115" s="402"/>
      <c r="B115" s="403"/>
      <c r="C115" s="403"/>
      <c r="D115" s="403"/>
      <c r="E115" s="403"/>
      <c r="F115" s="403"/>
      <c r="G115" s="403"/>
      <c r="H115" s="403"/>
      <c r="I115" s="403"/>
      <c r="J115" s="404"/>
      <c r="K115" s="448"/>
      <c r="L115" s="479"/>
      <c r="M115" s="391"/>
      <c r="N115" s="177"/>
    </row>
    <row r="116" spans="1:14" s="2" customFormat="1" ht="18" customHeight="1" thickBot="1">
      <c r="A116" s="425" t="s">
        <v>34</v>
      </c>
      <c r="B116" s="426"/>
      <c r="C116" s="426"/>
      <c r="D116" s="426"/>
      <c r="E116" s="426"/>
      <c r="F116" s="426"/>
      <c r="G116" s="426"/>
      <c r="H116" s="426"/>
      <c r="I116" s="427"/>
      <c r="J116" s="78">
        <f>IF($J$3="yes",ROUND(J113+J107,0),0)</f>
        <v>0</v>
      </c>
      <c r="K116" s="448"/>
      <c r="L116" s="164">
        <f>IF($J$3="yes",ROUND(L113+L107,0),0)</f>
        <v>0</v>
      </c>
      <c r="M116" s="79">
        <f>IF($J$3="yes",ROUND(M113+M107,0),0)</f>
        <v>0</v>
      </c>
      <c r="N116" s="177"/>
    </row>
    <row r="117" spans="1:14" s="2" customFormat="1" ht="12" customHeight="1">
      <c r="A117" s="396" t="s">
        <v>42</v>
      </c>
      <c r="B117" s="397"/>
      <c r="C117" s="397"/>
      <c r="D117" s="397"/>
      <c r="E117" s="397"/>
      <c r="F117" s="397"/>
      <c r="G117" s="397"/>
      <c r="H117" s="397"/>
      <c r="I117" s="397"/>
      <c r="J117" s="398"/>
      <c r="K117" s="448"/>
      <c r="L117" s="478"/>
      <c r="M117" s="389"/>
      <c r="N117" s="177"/>
    </row>
    <row r="118" spans="1:14" s="16" customFormat="1" ht="18" customHeight="1" thickBot="1">
      <c r="A118" s="399"/>
      <c r="B118" s="400"/>
      <c r="C118" s="400"/>
      <c r="D118" s="400"/>
      <c r="E118" s="400"/>
      <c r="F118" s="400"/>
      <c r="G118" s="400"/>
      <c r="H118" s="400"/>
      <c r="I118" s="400"/>
      <c r="J118" s="401"/>
      <c r="K118" s="448"/>
      <c r="L118" s="490"/>
      <c r="M118" s="451"/>
      <c r="N118" s="177"/>
    </row>
    <row r="119" spans="1:14" s="3" customFormat="1" ht="18" customHeight="1" thickBot="1">
      <c r="A119" s="452" t="s">
        <v>24</v>
      </c>
      <c r="B119" s="453"/>
      <c r="C119" s="453"/>
      <c r="D119" s="453"/>
      <c r="E119" s="453"/>
      <c r="F119" s="453"/>
      <c r="G119" s="453"/>
      <c r="H119" s="453"/>
      <c r="I119" s="454"/>
      <c r="J119" s="81">
        <v>0</v>
      </c>
      <c r="K119" s="448"/>
      <c r="L119" s="205"/>
      <c r="M119" s="133">
        <f>IF($J$3="yes",ROUND(J119,0),0)</f>
        <v>0</v>
      </c>
      <c r="N119" s="177"/>
    </row>
    <row r="120" spans="1:14" s="2" customFormat="1" ht="12" customHeight="1">
      <c r="A120" s="396" t="s">
        <v>25</v>
      </c>
      <c r="B120" s="397"/>
      <c r="C120" s="397"/>
      <c r="D120" s="397"/>
      <c r="E120" s="397"/>
      <c r="F120" s="397"/>
      <c r="G120" s="397"/>
      <c r="H120" s="397"/>
      <c r="I120" s="397"/>
      <c r="J120" s="398"/>
      <c r="K120" s="448"/>
      <c r="L120" s="478"/>
      <c r="M120" s="389"/>
      <c r="N120" s="177"/>
    </row>
    <row r="121" spans="1:14" s="16" customFormat="1" ht="18" customHeight="1" thickBot="1">
      <c r="A121" s="399"/>
      <c r="B121" s="400"/>
      <c r="C121" s="400"/>
      <c r="D121" s="400"/>
      <c r="E121" s="400"/>
      <c r="F121" s="400"/>
      <c r="G121" s="400"/>
      <c r="H121" s="400"/>
      <c r="I121" s="400"/>
      <c r="J121" s="401"/>
      <c r="K121" s="448"/>
      <c r="L121" s="479"/>
      <c r="M121" s="391"/>
      <c r="N121" s="177"/>
    </row>
    <row r="122" spans="1:14" ht="33.75" customHeight="1" thickBot="1">
      <c r="A122" s="416" t="s">
        <v>26</v>
      </c>
      <c r="B122" s="417"/>
      <c r="C122" s="417"/>
      <c r="D122" s="417"/>
      <c r="E122" s="417"/>
      <c r="F122" s="417"/>
      <c r="G122" s="417"/>
      <c r="H122" s="417"/>
      <c r="I122" s="418"/>
      <c r="J122" s="80">
        <f>IF($J$3="yes",ROUND(J116-J119,0),0)</f>
        <v>0</v>
      </c>
      <c r="K122" s="449"/>
      <c r="L122" s="166">
        <f>IF($J$3="yes",ROUND(L116-L119,0),0)</f>
        <v>0</v>
      </c>
      <c r="M122" s="167">
        <f>IF($J$3="yes",ROUND(M116-M119,0),0)</f>
        <v>0</v>
      </c>
      <c r="N122" s="177"/>
    </row>
    <row r="124" spans="2:17" ht="18.75">
      <c r="B124" s="486"/>
      <c r="C124" s="486"/>
      <c r="D124" s="281" t="s">
        <v>166</v>
      </c>
      <c r="Q124" s="13">
        <v>0.55</v>
      </c>
    </row>
    <row r="125" ht="12.75">
      <c r="Q125" s="13">
        <v>0.52</v>
      </c>
    </row>
    <row r="126" ht="12.75">
      <c r="Q126" s="13">
        <v>0.5</v>
      </c>
    </row>
    <row r="127" ht="12.75">
      <c r="Q127" s="13">
        <v>0.48</v>
      </c>
    </row>
    <row r="128" ht="12.75">
      <c r="Q128" s="13">
        <v>0.47</v>
      </c>
    </row>
    <row r="129" ht="12.75">
      <c r="Q129" s="13">
        <v>0.465</v>
      </c>
    </row>
    <row r="130" ht="12.75">
      <c r="Q130" s="13">
        <v>0.46</v>
      </c>
    </row>
    <row r="131" ht="12.75">
      <c r="Q131" s="13">
        <v>0.325</v>
      </c>
    </row>
    <row r="132" ht="12.75">
      <c r="Q132" s="13">
        <v>0.315</v>
      </c>
    </row>
    <row r="133" ht="12.75">
      <c r="Q133" s="13">
        <v>0.3</v>
      </c>
    </row>
    <row r="134" ht="12.75">
      <c r="Q134" s="13">
        <v>0.26</v>
      </c>
    </row>
    <row r="135" ht="12.75">
      <c r="Q135" s="13">
        <v>0.15</v>
      </c>
    </row>
    <row r="136" ht="12.75">
      <c r="Q136" s="13">
        <v>0.1</v>
      </c>
    </row>
    <row r="137" ht="12.75">
      <c r="Q137" s="13">
        <v>0.08</v>
      </c>
    </row>
    <row r="138" ht="12.75">
      <c r="Q138" s="13">
        <v>0</v>
      </c>
    </row>
  </sheetData>
  <sheetProtection sheet="1" selectLockedCells="1"/>
  <mergeCells count="130">
    <mergeCell ref="L91:M91"/>
    <mergeCell ref="A92:A96"/>
    <mergeCell ref="B92:C96"/>
    <mergeCell ref="D92:I92"/>
    <mergeCell ref="D93:I93"/>
    <mergeCell ref="D94:I94"/>
    <mergeCell ref="D95:I95"/>
    <mergeCell ref="D96:I96"/>
    <mergeCell ref="D86:I86"/>
    <mergeCell ref="D87:I87"/>
    <mergeCell ref="D88:I88"/>
    <mergeCell ref="D89:I89"/>
    <mergeCell ref="D90:I90"/>
    <mergeCell ref="B124:C124"/>
    <mergeCell ref="A119:I119"/>
    <mergeCell ref="A117:J118"/>
    <mergeCell ref="A98:A102"/>
    <mergeCell ref="B98:C102"/>
    <mergeCell ref="A3:B3"/>
    <mergeCell ref="G3:H3"/>
    <mergeCell ref="L85:M85"/>
    <mergeCell ref="G4:H4"/>
    <mergeCell ref="C5:D5"/>
    <mergeCell ref="M3:M5"/>
    <mergeCell ref="E4:F4"/>
    <mergeCell ref="C4:D4"/>
    <mergeCell ref="B41:I41"/>
    <mergeCell ref="B42:I42"/>
    <mergeCell ref="A1:M1"/>
    <mergeCell ref="A2:M2"/>
    <mergeCell ref="A5:B5"/>
    <mergeCell ref="E5:F5"/>
    <mergeCell ref="G5:H5"/>
    <mergeCell ref="C3:D3"/>
    <mergeCell ref="E3:F3"/>
    <mergeCell ref="J3:J4"/>
    <mergeCell ref="L3:L5"/>
    <mergeCell ref="A4:B4"/>
    <mergeCell ref="A6:J7"/>
    <mergeCell ref="L6:M7"/>
    <mergeCell ref="L8:M8"/>
    <mergeCell ref="A19:J20"/>
    <mergeCell ref="L19:M20"/>
    <mergeCell ref="L35:M35"/>
    <mergeCell ref="A36:I36"/>
    <mergeCell ref="A37:J38"/>
    <mergeCell ref="L37:M38"/>
    <mergeCell ref="B39:I39"/>
    <mergeCell ref="B40:I40"/>
    <mergeCell ref="A51:J52"/>
    <mergeCell ref="L51:M52"/>
    <mergeCell ref="A47:M47"/>
    <mergeCell ref="K3:K46"/>
    <mergeCell ref="L43:M43"/>
    <mergeCell ref="A44:I44"/>
    <mergeCell ref="L45:M45"/>
    <mergeCell ref="M48:M50"/>
    <mergeCell ref="B54:I54"/>
    <mergeCell ref="A50:B50"/>
    <mergeCell ref="C50:D50"/>
    <mergeCell ref="A48:B48"/>
    <mergeCell ref="G48:H48"/>
    <mergeCell ref="C48:D48"/>
    <mergeCell ref="E48:F48"/>
    <mergeCell ref="C49:D49"/>
    <mergeCell ref="E49:F49"/>
    <mergeCell ref="G49:H49"/>
    <mergeCell ref="B66:I66"/>
    <mergeCell ref="L55:M55"/>
    <mergeCell ref="A56:I56"/>
    <mergeCell ref="A57:J58"/>
    <mergeCell ref="L57:M58"/>
    <mergeCell ref="B59:I59"/>
    <mergeCell ref="B60:I60"/>
    <mergeCell ref="B68:I68"/>
    <mergeCell ref="L69:M69"/>
    <mergeCell ref="A70:I70"/>
    <mergeCell ref="A71:J72"/>
    <mergeCell ref="L71:M72"/>
    <mergeCell ref="L61:M61"/>
    <mergeCell ref="A62:I62"/>
    <mergeCell ref="A63:J64"/>
    <mergeCell ref="L63:M64"/>
    <mergeCell ref="B65:I65"/>
    <mergeCell ref="B73:I73"/>
    <mergeCell ref="B74:I74"/>
    <mergeCell ref="B75:I75"/>
    <mergeCell ref="B76:I76"/>
    <mergeCell ref="B78:I78"/>
    <mergeCell ref="L79:M79"/>
    <mergeCell ref="K48:K122"/>
    <mergeCell ref="A122:I122"/>
    <mergeCell ref="A113:I113"/>
    <mergeCell ref="B67:I67"/>
    <mergeCell ref="L120:M121"/>
    <mergeCell ref="L97:M97"/>
    <mergeCell ref="A104:I104"/>
    <mergeCell ref="A105:J106"/>
    <mergeCell ref="L105:M106"/>
    <mergeCell ref="A107:I107"/>
    <mergeCell ref="A108:J109"/>
    <mergeCell ref="L108:M109"/>
    <mergeCell ref="A116:I116"/>
    <mergeCell ref="A114:J115"/>
    <mergeCell ref="A80:A84"/>
    <mergeCell ref="B80:C84"/>
    <mergeCell ref="D80:I80"/>
    <mergeCell ref="D81:I81"/>
    <mergeCell ref="D82:I82"/>
    <mergeCell ref="A120:J121"/>
    <mergeCell ref="D83:I83"/>
    <mergeCell ref="D84:I84"/>
    <mergeCell ref="A86:A90"/>
    <mergeCell ref="B86:C90"/>
    <mergeCell ref="L117:M118"/>
    <mergeCell ref="B110:I110"/>
    <mergeCell ref="B111:I111"/>
    <mergeCell ref="L112:M112"/>
    <mergeCell ref="L114:M115"/>
    <mergeCell ref="A46:I46"/>
    <mergeCell ref="E50:F50"/>
    <mergeCell ref="G50:H50"/>
    <mergeCell ref="J48:J50"/>
    <mergeCell ref="L48:L50"/>
    <mergeCell ref="D98:I98"/>
    <mergeCell ref="D99:I99"/>
    <mergeCell ref="D100:I100"/>
    <mergeCell ref="D101:I101"/>
    <mergeCell ref="D102:I102"/>
    <mergeCell ref="L103:M103"/>
  </mergeCells>
  <dataValidations count="3">
    <dataValidation type="whole" operator="notBetween" allowBlank="1" showInputMessage="1" showErrorMessage="1" sqref="J53:J54">
      <formula1>1</formula1>
      <formula2>4999</formula2>
    </dataValidation>
    <dataValidation type="list" allowBlank="1" showInputMessage="1" showErrorMessage="1" sqref="L112">
      <formula1>$Q$124:$Q$128</formula1>
    </dataValidation>
    <dataValidation type="list" allowBlank="1" showInputMessage="1" showErrorMessage="1" sqref="J111">
      <formula1>$Q$124:$Q$138</formula1>
    </dataValidation>
  </dataValidations>
  <printOptions horizontalCentered="1" verticalCentered="1"/>
  <pageMargins left="0.5" right="0.25" top="0.25" bottom="0.51" header="0.3" footer="0.18"/>
  <pageSetup fitToHeight="2" horizontalDpi="600" verticalDpi="600" orientation="portrait" scale="40" r:id="rId4"/>
  <headerFooter>
    <oddFooter>&amp;R&amp;12Grant Proposal Budget
Year 1
Page &amp;P of &amp;N</oddFooter>
  </headerFooter>
  <rowBreaks count="1" manualBreakCount="1">
    <brk id="46" max="12"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tabColor rgb="FF00B0F0"/>
  </sheetPr>
  <dimension ref="A1:BC138"/>
  <sheetViews>
    <sheetView showGridLines="0" zoomScale="75" zoomScaleNormal="75" zoomScaleSheetLayoutView="75" zoomScalePageLayoutView="0" workbookViewId="0" topLeftCell="A1">
      <pane ySplit="5" topLeftCell="A99" activePane="bottomLeft" state="frozen"/>
      <selection pane="topLeft" activeCell="A1" sqref="A1"/>
      <selection pane="bottomLeft" activeCell="J111" sqref="J111"/>
    </sheetView>
  </sheetViews>
  <sheetFormatPr defaultColWidth="9.140625" defaultRowHeight="12.75"/>
  <cols>
    <col min="1" max="1" width="5.140625" style="1" customWidth="1"/>
    <col min="2" max="3" width="30.7109375" style="1" customWidth="1"/>
    <col min="4" max="8" width="20.7109375" style="1" customWidth="1"/>
    <col min="9" max="9" width="20.7109375" style="1" hidden="1" customWidth="1"/>
    <col min="10" max="10" width="20.7109375" style="1" customWidth="1"/>
    <col min="11" max="11" width="2.57421875" style="1" customWidth="1"/>
    <col min="12" max="13" width="25.7109375" style="1" customWidth="1"/>
    <col min="14" max="14" width="6.140625" style="1" customWidth="1"/>
    <col min="15" max="15" width="9.140625" style="1" customWidth="1"/>
    <col min="16" max="16" width="10.140625" style="1" customWidth="1"/>
    <col min="17" max="17" width="0.42578125" style="1" customWidth="1"/>
    <col min="18" max="16384" width="9.140625" style="1" customWidth="1"/>
  </cols>
  <sheetData>
    <row r="1" spans="1:13" ht="30" customHeight="1" thickBot="1">
      <c r="A1" s="471" t="s">
        <v>155</v>
      </c>
      <c r="B1" s="472"/>
      <c r="C1" s="472"/>
      <c r="D1" s="472"/>
      <c r="E1" s="472"/>
      <c r="F1" s="472"/>
      <c r="G1" s="472"/>
      <c r="H1" s="472"/>
      <c r="I1" s="472"/>
      <c r="J1" s="472"/>
      <c r="K1" s="472"/>
      <c r="L1" s="472"/>
      <c r="M1" s="473"/>
    </row>
    <row r="2" spans="1:13" ht="109.5" customHeight="1" thickBot="1">
      <c r="A2" s="492" t="s">
        <v>113</v>
      </c>
      <c r="B2" s="493"/>
      <c r="C2" s="493"/>
      <c r="D2" s="493"/>
      <c r="E2" s="493"/>
      <c r="F2" s="493"/>
      <c r="G2" s="493"/>
      <c r="H2" s="493"/>
      <c r="I2" s="493"/>
      <c r="J2" s="493"/>
      <c r="K2" s="493"/>
      <c r="L2" s="493"/>
      <c r="M2" s="494"/>
    </row>
    <row r="3" spans="1:13" s="218" customFormat="1" ht="35.25" customHeight="1" thickBot="1">
      <c r="A3" s="407" t="s">
        <v>134</v>
      </c>
      <c r="B3" s="408"/>
      <c r="C3" s="421" t="str">
        <f>'YEAR 1'!C3:D3</f>
        <v> </v>
      </c>
      <c r="D3" s="422"/>
      <c r="E3" s="407" t="s">
        <v>93</v>
      </c>
      <c r="F3" s="408"/>
      <c r="G3" s="423" t="str">
        <f>'YEAR 1'!G3:H3</f>
        <v> </v>
      </c>
      <c r="H3" s="424"/>
      <c r="I3" s="223"/>
      <c r="J3" s="496" t="str">
        <f>IF($G$4&gt;4,"yes","no")</f>
        <v>no</v>
      </c>
      <c r="K3" s="447"/>
      <c r="L3" s="362" t="s">
        <v>151</v>
      </c>
      <c r="M3" s="367" t="s">
        <v>66</v>
      </c>
    </row>
    <row r="4" spans="1:13" ht="34.5" customHeight="1" thickBot="1">
      <c r="A4" s="407" t="s">
        <v>37</v>
      </c>
      <c r="B4" s="408"/>
      <c r="C4" s="419">
        <f>'YEAR 1'!C4:D4</f>
        <v>0</v>
      </c>
      <c r="D4" s="420"/>
      <c r="E4" s="407" t="s">
        <v>31</v>
      </c>
      <c r="F4" s="408"/>
      <c r="G4" s="421">
        <f>'YEAR 1'!G4:H4</f>
        <v>0</v>
      </c>
      <c r="H4" s="422"/>
      <c r="I4" s="264"/>
      <c r="J4" s="497"/>
      <c r="K4" s="448"/>
      <c r="L4" s="363"/>
      <c r="M4" s="368"/>
    </row>
    <row r="5" spans="1:13" ht="34.5" customHeight="1" thickBot="1">
      <c r="A5" s="474" t="s">
        <v>0</v>
      </c>
      <c r="B5" s="475"/>
      <c r="C5" s="419">
        <f>'YEAR 1'!C5:D5</f>
        <v>0</v>
      </c>
      <c r="D5" s="420"/>
      <c r="E5" s="407" t="s">
        <v>36</v>
      </c>
      <c r="F5" s="408"/>
      <c r="G5" s="442">
        <f>'YEAR 1'!G5:H5</f>
        <v>0</v>
      </c>
      <c r="H5" s="443"/>
      <c r="I5" s="227"/>
      <c r="J5" s="36" t="s">
        <v>65</v>
      </c>
      <c r="K5" s="448"/>
      <c r="L5" s="364"/>
      <c r="M5" s="369"/>
    </row>
    <row r="6" spans="1:13" ht="12" customHeight="1">
      <c r="A6" s="396" t="s">
        <v>6</v>
      </c>
      <c r="B6" s="397"/>
      <c r="C6" s="397"/>
      <c r="D6" s="397"/>
      <c r="E6" s="397"/>
      <c r="F6" s="397"/>
      <c r="G6" s="397"/>
      <c r="H6" s="397"/>
      <c r="I6" s="397"/>
      <c r="J6" s="398"/>
      <c r="K6" s="448"/>
      <c r="L6" s="396"/>
      <c r="M6" s="398"/>
    </row>
    <row r="7" spans="1:13" s="17" customFormat="1" ht="18" customHeight="1" thickBot="1">
      <c r="A7" s="399"/>
      <c r="B7" s="400"/>
      <c r="C7" s="400"/>
      <c r="D7" s="400"/>
      <c r="E7" s="400"/>
      <c r="F7" s="400"/>
      <c r="G7" s="400"/>
      <c r="H7" s="400"/>
      <c r="I7" s="400"/>
      <c r="J7" s="401"/>
      <c r="K7" s="448"/>
      <c r="L7" s="402"/>
      <c r="M7" s="404"/>
    </row>
    <row r="8" spans="1:13" ht="49.5" customHeight="1" thickBot="1">
      <c r="A8" s="47"/>
      <c r="B8" s="48" t="s">
        <v>1</v>
      </c>
      <c r="C8" s="48" t="s">
        <v>2</v>
      </c>
      <c r="D8" s="46" t="s">
        <v>29</v>
      </c>
      <c r="E8" s="46" t="s">
        <v>92</v>
      </c>
      <c r="F8" s="46" t="s">
        <v>30</v>
      </c>
      <c r="G8" s="46" t="s">
        <v>154</v>
      </c>
      <c r="H8" s="46" t="s">
        <v>3</v>
      </c>
      <c r="I8" s="46" t="s">
        <v>21</v>
      </c>
      <c r="J8" s="168"/>
      <c r="K8" s="448"/>
      <c r="L8" s="476"/>
      <c r="M8" s="477"/>
    </row>
    <row r="9" spans="1:14" s="2" customFormat="1" ht="34.5" customHeight="1">
      <c r="A9" s="10">
        <v>1</v>
      </c>
      <c r="B9" s="89">
        <f>IF($J$3="yes",'YEAR 1'!B9,"")</f>
      </c>
      <c r="C9" s="45" t="s">
        <v>28</v>
      </c>
      <c r="D9" s="315"/>
      <c r="E9" s="96">
        <f>IF($J$3="yes",'YEAR 1'!E9,"")</f>
      </c>
      <c r="F9" s="88">
        <f>IF($J$3="yes",('YEAR 4'!F9*$G$5)+'YEAR 4'!F9,0)</f>
        <v>0</v>
      </c>
      <c r="G9" s="88">
        <f>IF($J$3="yes",'YEAR 1'!G9,0)</f>
        <v>0</v>
      </c>
      <c r="H9" s="63">
        <f>IF(G9&gt;0,IF(F9=0,0,(IF(F9&lt;G9,((F9/E9)*D9),((G9/E9)*D9)))),IF(F9=0,0,((F9/E9)*D9)))</f>
        <v>0</v>
      </c>
      <c r="I9" s="44">
        <f aca="true" t="shared" si="0" ref="I9:I18">IF($J$3="yes",$G$5,"")</f>
      </c>
      <c r="J9" s="58">
        <f aca="true" t="shared" si="1" ref="J9:J18">IF($J$3="yes",ROUND(H9,0),0)</f>
        <v>0</v>
      </c>
      <c r="K9" s="448"/>
      <c r="L9" s="180">
        <v>0</v>
      </c>
      <c r="M9" s="178">
        <f aca="true" t="shared" si="2" ref="M9:M18">IF($J$3="yes",ROUND(J9-L9,0),0)</f>
        <v>0</v>
      </c>
      <c r="N9" s="177"/>
    </row>
    <row r="10" spans="1:14" s="2" customFormat="1" ht="34.5" customHeight="1">
      <c r="A10" s="10">
        <v>2</v>
      </c>
      <c r="B10" s="89">
        <f>IF($J$3="yes",'YEAR 1'!B10,"")</f>
      </c>
      <c r="C10" s="90">
        <f>IF($J$3="yes",'YEAR 1'!C10,"")</f>
      </c>
      <c r="D10" s="315"/>
      <c r="E10" s="96">
        <f>IF($J$3="yes",'YEAR 1'!E10,"")</f>
      </c>
      <c r="F10" s="88">
        <f>IF($J$3="yes",('YEAR 4'!F10*$G$5)+'YEAR 4'!F10,0)</f>
        <v>0</v>
      </c>
      <c r="G10" s="88">
        <f>IF($J$3="yes",'YEAR 1'!G10,0)</f>
        <v>0</v>
      </c>
      <c r="H10" s="63">
        <f aca="true" t="shared" si="3" ref="H10:H18">IF(G10&gt;0,IF(F10=0,0,(IF(F10&lt;G10,((F10/E10)*D10),((G10/E10)*D10)))),IF(F10=0,0,((F10/E10)*D10)))</f>
        <v>0</v>
      </c>
      <c r="I10" s="44">
        <f t="shared" si="0"/>
      </c>
      <c r="J10" s="58">
        <f t="shared" si="1"/>
        <v>0</v>
      </c>
      <c r="K10" s="448"/>
      <c r="L10" s="180">
        <v>0</v>
      </c>
      <c r="M10" s="178">
        <f t="shared" si="2"/>
        <v>0</v>
      </c>
      <c r="N10" s="177"/>
    </row>
    <row r="11" spans="1:14" s="2" customFormat="1" ht="34.5" customHeight="1">
      <c r="A11" s="10">
        <v>3</v>
      </c>
      <c r="B11" s="89">
        <f>IF($J$3="yes",'YEAR 1'!B11,"")</f>
      </c>
      <c r="C11" s="90">
        <f>IF($J$3="yes",'YEAR 1'!C11,"")</f>
      </c>
      <c r="D11" s="315"/>
      <c r="E11" s="96">
        <f>IF($J$3="yes",'YEAR 1'!E11,"")</f>
      </c>
      <c r="F11" s="88">
        <f>IF($J$3="yes",('YEAR 4'!F11*$G$5)+'YEAR 4'!F11,0)</f>
        <v>0</v>
      </c>
      <c r="G11" s="88">
        <f>IF($J$3="yes",'YEAR 1'!G11,0)</f>
        <v>0</v>
      </c>
      <c r="H11" s="63">
        <f t="shared" si="3"/>
        <v>0</v>
      </c>
      <c r="I11" s="44">
        <f t="shared" si="0"/>
      </c>
      <c r="J11" s="58">
        <f t="shared" si="1"/>
        <v>0</v>
      </c>
      <c r="K11" s="448"/>
      <c r="L11" s="180">
        <v>0</v>
      </c>
      <c r="M11" s="178">
        <f t="shared" si="2"/>
        <v>0</v>
      </c>
      <c r="N11" s="177"/>
    </row>
    <row r="12" spans="1:14" s="2" customFormat="1" ht="34.5" customHeight="1">
      <c r="A12" s="37">
        <v>4</v>
      </c>
      <c r="B12" s="89">
        <f>IF($J$3="yes",'YEAR 1'!B12,"")</f>
      </c>
      <c r="C12" s="90">
        <f>IF($J$3="yes",'YEAR 1'!C12,"")</f>
      </c>
      <c r="D12" s="315"/>
      <c r="E12" s="96">
        <f>IF($J$3="yes",'YEAR 1'!E12,"")</f>
      </c>
      <c r="F12" s="88">
        <f>IF($J$3="yes",('YEAR 4'!F12*$G$5)+'YEAR 4'!F12,0)</f>
        <v>0</v>
      </c>
      <c r="G12" s="88">
        <f>IF($J$3="yes",'YEAR 1'!G12,0)</f>
        <v>0</v>
      </c>
      <c r="H12" s="63">
        <f t="shared" si="3"/>
        <v>0</v>
      </c>
      <c r="I12" s="44">
        <f t="shared" si="0"/>
      </c>
      <c r="J12" s="58">
        <f t="shared" si="1"/>
        <v>0</v>
      </c>
      <c r="K12" s="448"/>
      <c r="L12" s="180">
        <v>0</v>
      </c>
      <c r="M12" s="178">
        <f t="shared" si="2"/>
        <v>0</v>
      </c>
      <c r="N12" s="177"/>
    </row>
    <row r="13" spans="1:14" s="2" customFormat="1" ht="34.5" customHeight="1">
      <c r="A13" s="37">
        <v>5</v>
      </c>
      <c r="B13" s="89">
        <f>IF($J$3="yes",'YEAR 1'!B13,"")</f>
      </c>
      <c r="C13" s="90">
        <f>IF($J$3="yes",'YEAR 1'!C13,"")</f>
      </c>
      <c r="D13" s="315"/>
      <c r="E13" s="96">
        <f>IF($J$3="yes",'YEAR 1'!E13,"")</f>
      </c>
      <c r="F13" s="88">
        <f>IF($J$3="yes",('YEAR 4'!F13*$G$5)+'YEAR 4'!F13,0)</f>
        <v>0</v>
      </c>
      <c r="G13" s="88">
        <f>IF($J$3="yes",'YEAR 1'!G13,0)</f>
        <v>0</v>
      </c>
      <c r="H13" s="63">
        <f t="shared" si="3"/>
        <v>0</v>
      </c>
      <c r="I13" s="44">
        <f t="shared" si="0"/>
      </c>
      <c r="J13" s="58">
        <f t="shared" si="1"/>
        <v>0</v>
      </c>
      <c r="K13" s="448"/>
      <c r="L13" s="180">
        <v>0</v>
      </c>
      <c r="M13" s="178">
        <f t="shared" si="2"/>
        <v>0</v>
      </c>
      <c r="N13" s="177"/>
    </row>
    <row r="14" spans="1:14" s="2" customFormat="1" ht="34.5" customHeight="1">
      <c r="A14" s="37">
        <v>6</v>
      </c>
      <c r="B14" s="89">
        <f>IF($J$3="yes",'YEAR 1'!B14,"")</f>
      </c>
      <c r="C14" s="90">
        <f>IF($J$3="yes",'YEAR 1'!C14,"")</f>
      </c>
      <c r="D14" s="315"/>
      <c r="E14" s="96">
        <f>IF($J$3="yes",'YEAR 1'!E14,"")</f>
      </c>
      <c r="F14" s="88">
        <f>IF($J$3="yes",('YEAR 4'!F14*$G$5)+'YEAR 4'!F14,0)</f>
        <v>0</v>
      </c>
      <c r="G14" s="88">
        <f>IF($J$3="yes",'YEAR 1'!G14,0)</f>
        <v>0</v>
      </c>
      <c r="H14" s="63">
        <f t="shared" si="3"/>
        <v>0</v>
      </c>
      <c r="I14" s="44">
        <f t="shared" si="0"/>
      </c>
      <c r="J14" s="58">
        <f t="shared" si="1"/>
        <v>0</v>
      </c>
      <c r="K14" s="448"/>
      <c r="L14" s="180">
        <v>0</v>
      </c>
      <c r="M14" s="178">
        <f t="shared" si="2"/>
        <v>0</v>
      </c>
      <c r="N14" s="177"/>
    </row>
    <row r="15" spans="1:14" s="2" customFormat="1" ht="34.5" customHeight="1">
      <c r="A15" s="10">
        <v>7</v>
      </c>
      <c r="B15" s="89">
        <f>IF($J$3="yes",'YEAR 1'!B15,"")</f>
      </c>
      <c r="C15" s="90">
        <f>IF($J$3="yes",'YEAR 1'!C15,"")</f>
      </c>
      <c r="D15" s="315"/>
      <c r="E15" s="96">
        <f>IF($J$3="yes",'YEAR 1'!E15,"")</f>
      </c>
      <c r="F15" s="88">
        <f>IF($J$3="yes",('YEAR 4'!F15*$G$5)+'YEAR 4'!F15,0)</f>
        <v>0</v>
      </c>
      <c r="G15" s="88">
        <f>IF($J$3="yes",'YEAR 1'!G15,0)</f>
        <v>0</v>
      </c>
      <c r="H15" s="63">
        <f t="shared" si="3"/>
        <v>0</v>
      </c>
      <c r="I15" s="44">
        <f t="shared" si="0"/>
      </c>
      <c r="J15" s="58">
        <f t="shared" si="1"/>
        <v>0</v>
      </c>
      <c r="K15" s="448"/>
      <c r="L15" s="180">
        <v>0</v>
      </c>
      <c r="M15" s="178">
        <f t="shared" si="2"/>
        <v>0</v>
      </c>
      <c r="N15" s="177"/>
    </row>
    <row r="16" spans="1:14" s="2" customFormat="1" ht="34.5" customHeight="1">
      <c r="A16" s="37">
        <v>8</v>
      </c>
      <c r="B16" s="89">
        <f>IF($J$3="yes",'YEAR 1'!B16,"")</f>
      </c>
      <c r="C16" s="90">
        <f>IF($J$3="yes",'YEAR 1'!C16,"")</f>
      </c>
      <c r="D16" s="315"/>
      <c r="E16" s="96">
        <f>IF($J$3="yes",'YEAR 1'!E16,"")</f>
      </c>
      <c r="F16" s="88">
        <f>IF($J$3="yes",('YEAR 4'!F16*$G$5)+'YEAR 4'!F16,0)</f>
        <v>0</v>
      </c>
      <c r="G16" s="88">
        <f>IF($J$3="yes",'YEAR 1'!G16,0)</f>
        <v>0</v>
      </c>
      <c r="H16" s="63">
        <f t="shared" si="3"/>
        <v>0</v>
      </c>
      <c r="I16" s="44">
        <f t="shared" si="0"/>
      </c>
      <c r="J16" s="58">
        <f t="shared" si="1"/>
        <v>0</v>
      </c>
      <c r="K16" s="448"/>
      <c r="L16" s="180">
        <v>0</v>
      </c>
      <c r="M16" s="178">
        <f t="shared" si="2"/>
        <v>0</v>
      </c>
      <c r="N16" s="177"/>
    </row>
    <row r="17" spans="1:14" s="2" customFormat="1" ht="34.5" customHeight="1">
      <c r="A17" s="37">
        <v>9</v>
      </c>
      <c r="B17" s="89">
        <f>IF($J$3="yes",'YEAR 1'!B17,"")</f>
      </c>
      <c r="C17" s="90">
        <f>IF($J$3="yes",'YEAR 1'!C17,"")</f>
      </c>
      <c r="D17" s="315"/>
      <c r="E17" s="96">
        <f>IF($J$3="yes",'YEAR 1'!E17,"")</f>
      </c>
      <c r="F17" s="88">
        <f>IF($J$3="yes",('YEAR 4'!F17*$G$5)+'YEAR 4'!F17,0)</f>
        <v>0</v>
      </c>
      <c r="G17" s="88">
        <f>IF($J$3="yes",'YEAR 1'!G17,0)</f>
        <v>0</v>
      </c>
      <c r="H17" s="63">
        <f t="shared" si="3"/>
        <v>0</v>
      </c>
      <c r="I17" s="44">
        <f t="shared" si="0"/>
      </c>
      <c r="J17" s="58">
        <f t="shared" si="1"/>
        <v>0</v>
      </c>
      <c r="K17" s="448"/>
      <c r="L17" s="180">
        <v>0</v>
      </c>
      <c r="M17" s="178">
        <f t="shared" si="2"/>
        <v>0</v>
      </c>
      <c r="N17" s="177"/>
    </row>
    <row r="18" spans="1:14" s="2" customFormat="1" ht="34.5" customHeight="1" thickBot="1">
      <c r="A18" s="37">
        <v>10</v>
      </c>
      <c r="B18" s="89">
        <f>IF($J$3="yes",'YEAR 1'!B18,"")</f>
      </c>
      <c r="C18" s="90">
        <f>IF($J$3="yes",'YEAR 1'!C18,"")</f>
      </c>
      <c r="D18" s="315"/>
      <c r="E18" s="96">
        <f>IF($J$3="yes",'YEAR 1'!E18,"")</f>
      </c>
      <c r="F18" s="88">
        <f>IF($J$3="yes",('YEAR 4'!F18*$G$5)+'YEAR 4'!F18,0)</f>
        <v>0</v>
      </c>
      <c r="G18" s="88">
        <f>IF($J$3="yes",'YEAR 1'!G18,0)</f>
        <v>0</v>
      </c>
      <c r="H18" s="63">
        <f t="shared" si="3"/>
        <v>0</v>
      </c>
      <c r="I18" s="44">
        <f t="shared" si="0"/>
      </c>
      <c r="J18" s="58">
        <f t="shared" si="1"/>
        <v>0</v>
      </c>
      <c r="K18" s="448"/>
      <c r="L18" s="180">
        <v>0</v>
      </c>
      <c r="M18" s="178">
        <f t="shared" si="2"/>
        <v>0</v>
      </c>
      <c r="N18" s="177"/>
    </row>
    <row r="19" spans="1:14" s="2" customFormat="1" ht="12" customHeight="1">
      <c r="A19" s="396" t="s">
        <v>7</v>
      </c>
      <c r="B19" s="397"/>
      <c r="C19" s="397"/>
      <c r="D19" s="397"/>
      <c r="E19" s="397"/>
      <c r="F19" s="397"/>
      <c r="G19" s="397"/>
      <c r="H19" s="397"/>
      <c r="I19" s="397"/>
      <c r="J19" s="398"/>
      <c r="K19" s="448"/>
      <c r="L19" s="478"/>
      <c r="M19" s="389"/>
      <c r="N19" s="177"/>
    </row>
    <row r="20" spans="1:14" s="16" customFormat="1" ht="18" customHeight="1" thickBot="1">
      <c r="A20" s="402"/>
      <c r="B20" s="403"/>
      <c r="C20" s="403"/>
      <c r="D20" s="403"/>
      <c r="E20" s="403"/>
      <c r="F20" s="403"/>
      <c r="G20" s="403"/>
      <c r="H20" s="403"/>
      <c r="I20" s="403"/>
      <c r="J20" s="404"/>
      <c r="K20" s="448"/>
      <c r="L20" s="479"/>
      <c r="M20" s="391"/>
      <c r="N20" s="177"/>
    </row>
    <row r="21" spans="1:55" s="2" customFormat="1" ht="34.5" customHeight="1">
      <c r="A21" s="18">
        <v>1</v>
      </c>
      <c r="B21" s="89">
        <f>IF($J$3="yes",'YEAR 1'!B21,"")</f>
      </c>
      <c r="C21" s="42" t="s">
        <v>117</v>
      </c>
      <c r="D21" s="315"/>
      <c r="E21" s="96">
        <f>IF($J$3="yes",'YEAR 1'!E21,"")</f>
      </c>
      <c r="F21" s="88">
        <f>IF($J$3="yes",('YEAR 4'!F21*$G$5)+'YEAR 4'!F21,0)</f>
        <v>0</v>
      </c>
      <c r="G21" s="88">
        <f>IF($J$3="yes",'YEAR 1'!G21,0)</f>
        <v>0</v>
      </c>
      <c r="H21" s="63">
        <f aca="true" t="shared" si="4" ref="H21:H34">IF(G21&gt;0,IF(F21=0,0,(IF(F21&lt;G21,((F21/E21)*D21),((G21/E21)*D21)))),IF(F21=0,0,((F21/E21)*D21)))</f>
        <v>0</v>
      </c>
      <c r="I21" s="44">
        <f aca="true" t="shared" si="5" ref="I21:I34">IF($J$3="yes",$G$5,"")</f>
      </c>
      <c r="J21" s="169">
        <f aca="true" t="shared" si="6" ref="J21:J34">IF($J$3="yes",ROUND(H21,0),0)</f>
        <v>0</v>
      </c>
      <c r="K21" s="448"/>
      <c r="L21" s="180">
        <v>0</v>
      </c>
      <c r="M21" s="178">
        <f aca="true" t="shared" si="7" ref="M21:M34">IF($J$3="yes",ROUND(J21-L21,0),0)</f>
        <v>0</v>
      </c>
      <c r="N21" s="177"/>
      <c r="BC21" s="2">
        <v>1</v>
      </c>
    </row>
    <row r="22" spans="1:55" s="2" customFormat="1" ht="34.5" customHeight="1">
      <c r="A22" s="18">
        <v>2</v>
      </c>
      <c r="B22" s="89">
        <f>IF($J$3="yes",'YEAR 1'!B22,"")</f>
      </c>
      <c r="C22" s="42" t="s">
        <v>117</v>
      </c>
      <c r="D22" s="315"/>
      <c r="E22" s="96">
        <f>IF($J$3="yes",'YEAR 1'!E22,"")</f>
      </c>
      <c r="F22" s="88">
        <f>IF($J$3="yes",('YEAR 4'!F22*$G$5)+'YEAR 4'!F22,0)</f>
        <v>0</v>
      </c>
      <c r="G22" s="88">
        <f>IF($J$3="yes",'YEAR 1'!G22,0)</f>
        <v>0</v>
      </c>
      <c r="H22" s="63">
        <f t="shared" si="4"/>
        <v>0</v>
      </c>
      <c r="I22" s="44">
        <f t="shared" si="5"/>
      </c>
      <c r="J22" s="169">
        <f t="shared" si="6"/>
        <v>0</v>
      </c>
      <c r="K22" s="448"/>
      <c r="L22" s="180">
        <v>0</v>
      </c>
      <c r="M22" s="178">
        <f t="shared" si="7"/>
        <v>0</v>
      </c>
      <c r="N22" s="177"/>
      <c r="BC22" s="2">
        <v>1</v>
      </c>
    </row>
    <row r="23" spans="1:14" s="2" customFormat="1" ht="34.5" customHeight="1">
      <c r="A23" s="10">
        <v>3</v>
      </c>
      <c r="B23" s="182">
        <f>IF($J$3="yes",'YEAR 1'!B23,"")</f>
      </c>
      <c r="C23" s="42" t="s">
        <v>118</v>
      </c>
      <c r="D23" s="315"/>
      <c r="E23" s="96">
        <f>IF($J$3="yes",'YEAR 1'!E23,"")</f>
      </c>
      <c r="F23" s="88">
        <f>IF($J$3="yes",('YEAR 4'!F23*$G$5)+'YEAR 4'!F23,0)</f>
        <v>0</v>
      </c>
      <c r="G23" s="88">
        <f>IF($J$3="yes",'YEAR 1'!G23,0)</f>
        <v>0</v>
      </c>
      <c r="H23" s="63">
        <f t="shared" si="4"/>
        <v>0</v>
      </c>
      <c r="I23" s="44">
        <f t="shared" si="5"/>
      </c>
      <c r="J23" s="169">
        <f t="shared" si="6"/>
        <v>0</v>
      </c>
      <c r="K23" s="448"/>
      <c r="L23" s="180">
        <v>0</v>
      </c>
      <c r="M23" s="178">
        <f t="shared" si="7"/>
        <v>0</v>
      </c>
      <c r="N23" s="177"/>
    </row>
    <row r="24" spans="1:14" s="2" customFormat="1" ht="34.5" customHeight="1">
      <c r="A24" s="10">
        <v>4</v>
      </c>
      <c r="B24" s="182">
        <f>IF($J$3="yes",'YEAR 1'!B24,"")</f>
      </c>
      <c r="C24" s="42" t="s">
        <v>118</v>
      </c>
      <c r="D24" s="315"/>
      <c r="E24" s="96">
        <f>IF($J$3="yes",'YEAR 1'!E24,"")</f>
      </c>
      <c r="F24" s="88">
        <f>IF($J$3="yes",('YEAR 4'!F24*$G$5)+'YEAR 4'!F24,0)</f>
        <v>0</v>
      </c>
      <c r="G24" s="88">
        <f>IF($J$3="yes",'YEAR 1'!G24,0)</f>
        <v>0</v>
      </c>
      <c r="H24" s="63">
        <f t="shared" si="4"/>
        <v>0</v>
      </c>
      <c r="I24" s="44">
        <f t="shared" si="5"/>
      </c>
      <c r="J24" s="169">
        <f t="shared" si="6"/>
        <v>0</v>
      </c>
      <c r="K24" s="448"/>
      <c r="L24" s="180">
        <v>0</v>
      </c>
      <c r="M24" s="178">
        <f t="shared" si="7"/>
        <v>0</v>
      </c>
      <c r="N24" s="177"/>
    </row>
    <row r="25" spans="1:14" s="2" customFormat="1" ht="34.5" customHeight="1">
      <c r="A25" s="10">
        <v>5</v>
      </c>
      <c r="B25" s="182">
        <f>IF($J$3="yes",'YEAR 1'!B25,"")</f>
      </c>
      <c r="C25" s="28" t="s">
        <v>119</v>
      </c>
      <c r="D25" s="315"/>
      <c r="E25" s="96">
        <f>IF($J$3="yes",'YEAR 1'!E25,"")</f>
      </c>
      <c r="F25" s="88">
        <f>IF($J$3="yes",('YEAR 4'!F25*$G$5)+'YEAR 4'!F25,0)</f>
        <v>0</v>
      </c>
      <c r="G25" s="88">
        <f>IF($J$3="yes",'YEAR 1'!G25,0)</f>
        <v>0</v>
      </c>
      <c r="H25" s="63">
        <f t="shared" si="4"/>
        <v>0</v>
      </c>
      <c r="I25" s="44">
        <f t="shared" si="5"/>
      </c>
      <c r="J25" s="169">
        <f t="shared" si="6"/>
        <v>0</v>
      </c>
      <c r="K25" s="448"/>
      <c r="L25" s="180">
        <v>0</v>
      </c>
      <c r="M25" s="178">
        <f t="shared" si="7"/>
        <v>0</v>
      </c>
      <c r="N25" s="177"/>
    </row>
    <row r="26" spans="1:14" s="2" customFormat="1" ht="34.5" customHeight="1">
      <c r="A26" s="10">
        <v>6</v>
      </c>
      <c r="B26" s="182">
        <f>IF($J$3="yes",'YEAR 1'!B26,"")</f>
      </c>
      <c r="C26" s="28" t="s">
        <v>119</v>
      </c>
      <c r="D26" s="315"/>
      <c r="E26" s="96">
        <f>IF($J$3="yes",'YEAR 1'!E26,"")</f>
      </c>
      <c r="F26" s="88">
        <f>IF($J$3="yes",('YEAR 4'!F26*$G$5)+'YEAR 4'!F26,0)</f>
        <v>0</v>
      </c>
      <c r="G26" s="88">
        <f>IF($J$3="yes",'YEAR 1'!G26,0)</f>
        <v>0</v>
      </c>
      <c r="H26" s="63">
        <f t="shared" si="4"/>
        <v>0</v>
      </c>
      <c r="I26" s="44">
        <f t="shared" si="5"/>
      </c>
      <c r="J26" s="169">
        <f t="shared" si="6"/>
        <v>0</v>
      </c>
      <c r="K26" s="448"/>
      <c r="L26" s="180">
        <v>0</v>
      </c>
      <c r="M26" s="178">
        <f t="shared" si="7"/>
        <v>0</v>
      </c>
      <c r="N26" s="177"/>
    </row>
    <row r="27" spans="1:14" s="2" customFormat="1" ht="34.5" customHeight="1">
      <c r="A27" s="10">
        <v>7</v>
      </c>
      <c r="B27" s="182">
        <f>IF($J$3="yes",'YEAR 1'!B27,"")</f>
      </c>
      <c r="C27" s="28" t="s">
        <v>120</v>
      </c>
      <c r="D27" s="315"/>
      <c r="E27" s="96">
        <f>IF($J$3="yes",'YEAR 1'!E27,"")</f>
      </c>
      <c r="F27" s="88">
        <f>IF($J$3="yes",('YEAR 4'!F27*$G$5)+'YEAR 4'!F27,0)</f>
        <v>0</v>
      </c>
      <c r="G27" s="88">
        <f>IF($J$3="yes",'YEAR 1'!G27,0)</f>
        <v>0</v>
      </c>
      <c r="H27" s="63">
        <f t="shared" si="4"/>
        <v>0</v>
      </c>
      <c r="I27" s="44">
        <f t="shared" si="5"/>
      </c>
      <c r="J27" s="169">
        <f t="shared" si="6"/>
        <v>0</v>
      </c>
      <c r="K27" s="448"/>
      <c r="L27" s="180">
        <v>0</v>
      </c>
      <c r="M27" s="178">
        <f t="shared" si="7"/>
        <v>0</v>
      </c>
      <c r="N27" s="177"/>
    </row>
    <row r="28" spans="1:14" s="2" customFormat="1" ht="34.5" customHeight="1">
      <c r="A28" s="10">
        <v>8</v>
      </c>
      <c r="B28" s="182">
        <f>IF($J$3="yes",'YEAR 1'!B28,"")</f>
      </c>
      <c r="C28" s="28" t="s">
        <v>120</v>
      </c>
      <c r="D28" s="315"/>
      <c r="E28" s="96">
        <f>IF($J$3="yes",'YEAR 1'!E28,"")</f>
      </c>
      <c r="F28" s="88">
        <f>IF($J$3="yes",('YEAR 4'!F28*$G$5)+'YEAR 4'!F28,0)</f>
        <v>0</v>
      </c>
      <c r="G28" s="88">
        <f>IF($J$3="yes",'YEAR 1'!G28,0)</f>
        <v>0</v>
      </c>
      <c r="H28" s="63">
        <f t="shared" si="4"/>
        <v>0</v>
      </c>
      <c r="I28" s="44">
        <f t="shared" si="5"/>
      </c>
      <c r="J28" s="169">
        <f t="shared" si="6"/>
        <v>0</v>
      </c>
      <c r="K28" s="448"/>
      <c r="L28" s="180">
        <v>0</v>
      </c>
      <c r="M28" s="178">
        <f t="shared" si="7"/>
        <v>0</v>
      </c>
      <c r="N28" s="177"/>
    </row>
    <row r="29" spans="1:14" s="2" customFormat="1" ht="34.5" customHeight="1">
      <c r="A29" s="10">
        <v>9</v>
      </c>
      <c r="B29" s="182">
        <f>IF($J$3="yes",'YEAR 1'!B29,"")</f>
      </c>
      <c r="C29" s="24" t="s">
        <v>23</v>
      </c>
      <c r="D29" s="315"/>
      <c r="E29" s="96">
        <f>IF($J$3="yes",'YEAR 1'!E29,"")</f>
      </c>
      <c r="F29" s="88">
        <f>IF($J$3="yes",('YEAR 4'!F29*$G$5)+'YEAR 4'!F29,0)</f>
        <v>0</v>
      </c>
      <c r="G29" s="88">
        <f>IF($J$3="yes",'YEAR 1'!G29,0)</f>
        <v>0</v>
      </c>
      <c r="H29" s="63">
        <f t="shared" si="4"/>
        <v>0</v>
      </c>
      <c r="I29" s="44">
        <f t="shared" si="5"/>
      </c>
      <c r="J29" s="169">
        <f t="shared" si="6"/>
        <v>0</v>
      </c>
      <c r="K29" s="448"/>
      <c r="L29" s="180">
        <v>0</v>
      </c>
      <c r="M29" s="178">
        <f t="shared" si="7"/>
        <v>0</v>
      </c>
      <c r="N29" s="177"/>
    </row>
    <row r="30" spans="1:16" s="2" customFormat="1" ht="34.5" customHeight="1">
      <c r="A30" s="10">
        <v>10</v>
      </c>
      <c r="B30" s="182">
        <f>IF($J$3="yes",'YEAR 1'!B30,"")</f>
      </c>
      <c r="C30" s="24" t="s">
        <v>22</v>
      </c>
      <c r="D30" s="315"/>
      <c r="E30" s="96">
        <f>IF($J$3="yes",'YEAR 1'!E30,"")</f>
      </c>
      <c r="F30" s="88">
        <f>IF($J$3="yes",('YEAR 4'!F30*$G$5)+'YEAR 4'!F30,0)</f>
        <v>0</v>
      </c>
      <c r="G30" s="88">
        <f>IF($J$3="yes",'YEAR 1'!G30,0)</f>
        <v>0</v>
      </c>
      <c r="H30" s="63">
        <f t="shared" si="4"/>
        <v>0</v>
      </c>
      <c r="I30" s="44">
        <f t="shared" si="5"/>
      </c>
      <c r="J30" s="169">
        <f t="shared" si="6"/>
        <v>0</v>
      </c>
      <c r="K30" s="448"/>
      <c r="L30" s="180">
        <v>0</v>
      </c>
      <c r="M30" s="178">
        <f t="shared" si="7"/>
        <v>0</v>
      </c>
      <c r="N30" s="177"/>
      <c r="O30" s="8"/>
      <c r="P30" s="8"/>
    </row>
    <row r="31" spans="1:14" s="2" customFormat="1" ht="34.5" customHeight="1">
      <c r="A31" s="10">
        <v>11</v>
      </c>
      <c r="B31" s="182">
        <f>IF($J$3="yes",'YEAR 1'!B31,"")</f>
      </c>
      <c r="C31" s="24" t="s">
        <v>135</v>
      </c>
      <c r="D31" s="315"/>
      <c r="E31" s="96">
        <f>IF($J$3="yes",'YEAR 1'!E31,"")</f>
      </c>
      <c r="F31" s="88">
        <f>IF($J$3="yes",('YEAR 4'!F31*$G$5)+'YEAR 4'!F31,0)</f>
        <v>0</v>
      </c>
      <c r="G31" s="88">
        <f>IF($J$3="yes",'YEAR 1'!G31,0)</f>
        <v>0</v>
      </c>
      <c r="H31" s="63">
        <f t="shared" si="4"/>
        <v>0</v>
      </c>
      <c r="I31" s="44">
        <f t="shared" si="5"/>
      </c>
      <c r="J31" s="169">
        <f t="shared" si="6"/>
        <v>0</v>
      </c>
      <c r="K31" s="448"/>
      <c r="L31" s="180">
        <v>0</v>
      </c>
      <c r="M31" s="178">
        <f t="shared" si="7"/>
        <v>0</v>
      </c>
      <c r="N31" s="177"/>
    </row>
    <row r="32" spans="1:14" s="2" customFormat="1" ht="34.5" customHeight="1">
      <c r="A32" s="10">
        <v>12</v>
      </c>
      <c r="B32" s="183">
        <f>IF($J$3="yes",'YEAR 1'!B32,"")</f>
      </c>
      <c r="C32" s="25" t="s">
        <v>136</v>
      </c>
      <c r="D32" s="315"/>
      <c r="E32" s="96">
        <f>IF($J$3="yes",'YEAR 1'!E32,"")</f>
      </c>
      <c r="F32" s="88">
        <f>IF($J$3="yes",('YEAR 4'!F32*$G$5)+'YEAR 4'!F32,0)</f>
        <v>0</v>
      </c>
      <c r="G32" s="88">
        <f>IF($J$3="yes",'YEAR 1'!G32,0)</f>
        <v>0</v>
      </c>
      <c r="H32" s="63">
        <f t="shared" si="4"/>
        <v>0</v>
      </c>
      <c r="I32" s="44">
        <f t="shared" si="5"/>
      </c>
      <c r="J32" s="169">
        <f t="shared" si="6"/>
        <v>0</v>
      </c>
      <c r="K32" s="448"/>
      <c r="L32" s="180">
        <v>0</v>
      </c>
      <c r="M32" s="178">
        <f t="shared" si="7"/>
        <v>0</v>
      </c>
      <c r="N32" s="177"/>
    </row>
    <row r="33" spans="1:14" s="2" customFormat="1" ht="34.5" customHeight="1">
      <c r="A33" s="10">
        <v>13</v>
      </c>
      <c r="B33" s="183">
        <f>IF($J$3="yes",'YEAR 1'!B33,"")</f>
      </c>
      <c r="C33" s="25" t="s">
        <v>146</v>
      </c>
      <c r="D33" s="315"/>
      <c r="E33" s="96">
        <f>IF($J$3="yes",'YEAR 1'!E33,"")</f>
      </c>
      <c r="F33" s="88">
        <f>IF($J$3="yes",('YEAR 4'!F33*$G$5)+'YEAR 4'!F33,0)</f>
        <v>0</v>
      </c>
      <c r="G33" s="88">
        <f>IF($J$3="yes",'YEAR 1'!G33,0)</f>
        <v>0</v>
      </c>
      <c r="H33" s="63">
        <f t="shared" si="4"/>
        <v>0</v>
      </c>
      <c r="I33" s="44">
        <f t="shared" si="5"/>
      </c>
      <c r="J33" s="169">
        <f t="shared" si="6"/>
        <v>0</v>
      </c>
      <c r="K33" s="448"/>
      <c r="L33" s="180">
        <v>0</v>
      </c>
      <c r="M33" s="178">
        <f t="shared" si="7"/>
        <v>0</v>
      </c>
      <c r="N33" s="177"/>
    </row>
    <row r="34" spans="1:14" s="2" customFormat="1" ht="34.5" customHeight="1">
      <c r="A34" s="10">
        <v>14</v>
      </c>
      <c r="B34" s="183">
        <f>IF($J$3="yes",'YEAR 1'!B34,"")</f>
      </c>
      <c r="C34" s="25" t="s">
        <v>138</v>
      </c>
      <c r="D34" s="315"/>
      <c r="E34" s="96">
        <f>IF($J$3="yes",'YEAR 1'!E34,"")</f>
      </c>
      <c r="F34" s="88">
        <f>IF($J$3="yes",('YEAR 4'!F34*$G$5)+'YEAR 4'!F34,0)</f>
        <v>0</v>
      </c>
      <c r="G34" s="88">
        <f>IF($J$3="yes",'YEAR 1'!G34,0)</f>
        <v>0</v>
      </c>
      <c r="H34" s="63">
        <f t="shared" si="4"/>
        <v>0</v>
      </c>
      <c r="I34" s="44">
        <f t="shared" si="5"/>
      </c>
      <c r="J34" s="169">
        <f t="shared" si="6"/>
        <v>0</v>
      </c>
      <c r="K34" s="448"/>
      <c r="L34" s="180">
        <v>0</v>
      </c>
      <c r="M34" s="178">
        <f t="shared" si="7"/>
        <v>0</v>
      </c>
      <c r="N34" s="177"/>
    </row>
    <row r="35" spans="1:14" s="2" customFormat="1" ht="3" customHeight="1">
      <c r="A35" s="15"/>
      <c r="B35" s="7"/>
      <c r="C35" s="7"/>
      <c r="D35" s="7"/>
      <c r="E35" s="7"/>
      <c r="F35" s="7"/>
      <c r="G35" s="7"/>
      <c r="H35" s="7"/>
      <c r="I35" s="7"/>
      <c r="J35" s="51"/>
      <c r="K35" s="448"/>
      <c r="L35" s="392"/>
      <c r="M35" s="366"/>
      <c r="N35" s="177"/>
    </row>
    <row r="36" spans="1:14" s="2" customFormat="1" ht="18" customHeight="1" thickBot="1">
      <c r="A36" s="382" t="s">
        <v>45</v>
      </c>
      <c r="B36" s="383"/>
      <c r="C36" s="383"/>
      <c r="D36" s="383"/>
      <c r="E36" s="383"/>
      <c r="F36" s="383"/>
      <c r="G36" s="383"/>
      <c r="H36" s="383"/>
      <c r="I36" s="384"/>
      <c r="J36" s="61">
        <f>IF($J$3="yes",ROUND((SUM(J9:J18,J21:J34)),0),0)</f>
        <v>0</v>
      </c>
      <c r="K36" s="448"/>
      <c r="L36" s="184">
        <f>IF($J$3="yes",ROUND((SUM(L9:L18,L21:L34)),0),0)</f>
        <v>0</v>
      </c>
      <c r="M36" s="61">
        <f>IF($J$3="yes",ROUND((SUM(M9:M18,M21:M34)),0),0)</f>
        <v>0</v>
      </c>
      <c r="N36" s="177"/>
    </row>
    <row r="37" spans="1:14" s="2" customFormat="1" ht="12" customHeight="1">
      <c r="A37" s="396" t="s">
        <v>8</v>
      </c>
      <c r="B37" s="397"/>
      <c r="C37" s="397"/>
      <c r="D37" s="397"/>
      <c r="E37" s="397"/>
      <c r="F37" s="397"/>
      <c r="G37" s="397"/>
      <c r="H37" s="397"/>
      <c r="I37" s="397"/>
      <c r="J37" s="398"/>
      <c r="K37" s="448"/>
      <c r="L37" s="478"/>
      <c r="M37" s="389"/>
      <c r="N37" s="177"/>
    </row>
    <row r="38" spans="1:14" s="16" customFormat="1" ht="18" customHeight="1" thickBot="1">
      <c r="A38" s="402"/>
      <c r="B38" s="403"/>
      <c r="C38" s="403"/>
      <c r="D38" s="403"/>
      <c r="E38" s="403"/>
      <c r="F38" s="403"/>
      <c r="G38" s="403"/>
      <c r="H38" s="403"/>
      <c r="I38" s="403"/>
      <c r="J38" s="404"/>
      <c r="K38" s="448"/>
      <c r="L38" s="479"/>
      <c r="M38" s="391"/>
      <c r="N38" s="177"/>
    </row>
    <row r="39" spans="1:14" s="2" customFormat="1" ht="14.25" customHeight="1">
      <c r="A39" s="39">
        <v>1</v>
      </c>
      <c r="B39" s="413" t="s">
        <v>162</v>
      </c>
      <c r="C39" s="414"/>
      <c r="D39" s="414"/>
      <c r="E39" s="414"/>
      <c r="F39" s="414"/>
      <c r="G39" s="414"/>
      <c r="H39" s="414"/>
      <c r="I39" s="415"/>
      <c r="J39" s="65">
        <f>IF($J$3="yes",ROUND((0.235*(J9+J10+J11+J12+J13+J14+J15+J16+J17+J18+J22+J26+J21+J25+J31+J33)),0),0)</f>
        <v>0</v>
      </c>
      <c r="K39" s="448"/>
      <c r="L39" s="99">
        <f>IF($J$3="yes",ROUND((0.235*(L9+L10+L11+L12+L13+L14+L15+L16+L17+L18+L22+L26+L21+L25+L31+L33)),0),0)</f>
        <v>0</v>
      </c>
      <c r="M39" s="207">
        <f>IF($J$3="yes",ROUND((0.235*(M9+M10+M11+M12+M13+M14+M15+M16+M17+M18+M22+M26+M21+M25+M31+M33)),0),0)</f>
        <v>0</v>
      </c>
      <c r="N39" s="177"/>
    </row>
    <row r="40" spans="1:14" s="2" customFormat="1" ht="14.25" customHeight="1">
      <c r="A40" s="10">
        <v>2</v>
      </c>
      <c r="B40" s="385" t="s">
        <v>163</v>
      </c>
      <c r="C40" s="386"/>
      <c r="D40" s="386"/>
      <c r="E40" s="386"/>
      <c r="F40" s="386"/>
      <c r="G40" s="386"/>
      <c r="H40" s="386"/>
      <c r="I40" s="387"/>
      <c r="J40" s="66">
        <f>IF($J$3="yes",ROUND((0.07*(J23+J24+J27+J28+J32+J34)),0),0)</f>
        <v>0</v>
      </c>
      <c r="K40" s="448"/>
      <c r="L40" s="60">
        <f>IF($J$3="yes",ROUND((0.07*(L23+L24+L27+L28+L32+L34)),0),0)</f>
        <v>0</v>
      </c>
      <c r="M40" s="178">
        <f>IF($J$3="yes",ROUND((0.07*(M23+M24+M27+M28+M32+M34)),0),0)</f>
        <v>0</v>
      </c>
      <c r="N40" s="177"/>
    </row>
    <row r="41" spans="1:14" s="2" customFormat="1" ht="14.25" customHeight="1">
      <c r="A41" s="10">
        <v>3</v>
      </c>
      <c r="B41" s="385" t="s">
        <v>164</v>
      </c>
      <c r="C41" s="386"/>
      <c r="D41" s="386"/>
      <c r="E41" s="386"/>
      <c r="F41" s="386"/>
      <c r="G41" s="386"/>
      <c r="H41" s="386"/>
      <c r="I41" s="387"/>
      <c r="J41" s="66">
        <f>IF($J$3="yes",ROUND((0.02*(J30)),0),0)</f>
        <v>0</v>
      </c>
      <c r="K41" s="448"/>
      <c r="L41" s="60">
        <f>IF($J$3="yes",ROUND((0.02*(L30)),0),0)</f>
        <v>0</v>
      </c>
      <c r="M41" s="178">
        <f>IF($J$3="yes",ROUND((0.02*(M30)),0),0)</f>
        <v>0</v>
      </c>
      <c r="N41" s="177"/>
    </row>
    <row r="42" spans="1:14" s="2" customFormat="1" ht="14.25" customHeight="1">
      <c r="A42" s="10">
        <v>4</v>
      </c>
      <c r="B42" s="385" t="s">
        <v>165</v>
      </c>
      <c r="C42" s="386"/>
      <c r="D42" s="386"/>
      <c r="E42" s="386"/>
      <c r="F42" s="386"/>
      <c r="G42" s="386"/>
      <c r="H42" s="386"/>
      <c r="I42" s="387"/>
      <c r="J42" s="66">
        <f>IF($J$3="yes",ROUND((0.07*(J29)),0),0)</f>
        <v>0</v>
      </c>
      <c r="K42" s="448"/>
      <c r="L42" s="60">
        <f>IF($J$3="yes",ROUND((0.07*(L29)),0),0)</f>
        <v>0</v>
      </c>
      <c r="M42" s="304">
        <f>IF($J$3="yes",ROUND((0.07*(M29)),0),0)</f>
        <v>0</v>
      </c>
      <c r="N42" s="177"/>
    </row>
    <row r="43" spans="1:14" s="2" customFormat="1" ht="3" customHeight="1">
      <c r="A43" s="20"/>
      <c r="B43" s="21"/>
      <c r="C43" s="22"/>
      <c r="D43" s="21"/>
      <c r="E43" s="21"/>
      <c r="F43" s="23"/>
      <c r="G43" s="23"/>
      <c r="H43" s="23"/>
      <c r="I43" s="23"/>
      <c r="J43" s="40"/>
      <c r="K43" s="448"/>
      <c r="L43" s="392"/>
      <c r="M43" s="366"/>
      <c r="N43" s="177"/>
    </row>
    <row r="44" spans="1:14" s="2" customFormat="1" ht="18" customHeight="1">
      <c r="A44" s="372" t="s">
        <v>44</v>
      </c>
      <c r="B44" s="373"/>
      <c r="C44" s="373"/>
      <c r="D44" s="373"/>
      <c r="E44" s="373"/>
      <c r="F44" s="373"/>
      <c r="G44" s="373"/>
      <c r="H44" s="373"/>
      <c r="I44" s="374"/>
      <c r="J44" s="67">
        <f>IF($J$3="yes",ROUND((SUM(J39:J42)),0),0)</f>
        <v>0</v>
      </c>
      <c r="K44" s="448"/>
      <c r="L44" s="69">
        <f>IF($J$3="yes",ROUND((SUM(L39:L42)),0),0)</f>
        <v>0</v>
      </c>
      <c r="M44" s="70">
        <f>IF($J$3="yes",ROUND((SUM(M39:M42)),0),0)</f>
        <v>0</v>
      </c>
      <c r="N44" s="177"/>
    </row>
    <row r="45" spans="1:14" s="2" customFormat="1" ht="3" customHeight="1">
      <c r="A45" s="20"/>
      <c r="B45" s="21"/>
      <c r="C45" s="22"/>
      <c r="D45" s="21"/>
      <c r="E45" s="21"/>
      <c r="F45" s="23"/>
      <c r="G45" s="23"/>
      <c r="H45" s="23"/>
      <c r="I45" s="23"/>
      <c r="J45" s="40"/>
      <c r="K45" s="448"/>
      <c r="L45" s="378"/>
      <c r="M45" s="379"/>
      <c r="N45" s="177"/>
    </row>
    <row r="46" spans="1:14" s="2" customFormat="1" ht="18" customHeight="1" thickBot="1">
      <c r="A46" s="382" t="s">
        <v>51</v>
      </c>
      <c r="B46" s="383"/>
      <c r="C46" s="383"/>
      <c r="D46" s="383"/>
      <c r="E46" s="383"/>
      <c r="F46" s="383"/>
      <c r="G46" s="383"/>
      <c r="H46" s="383"/>
      <c r="I46" s="384"/>
      <c r="J46" s="68">
        <f>IF($J$3="yes",ROUND((SUM(J36,J44)),0),0)</f>
        <v>0</v>
      </c>
      <c r="K46" s="449"/>
      <c r="L46" s="208">
        <f>IF($J$3="yes",ROUND((SUM(L36,L44)),0),0)</f>
        <v>0</v>
      </c>
      <c r="M46" s="209">
        <f>IF($J$3="yes",ROUND((SUM(M36,M44)),0),0)</f>
        <v>0</v>
      </c>
      <c r="N46" s="177"/>
    </row>
    <row r="47" spans="1:13" ht="109.5" customHeight="1" thickBot="1">
      <c r="A47" s="492" t="s">
        <v>112</v>
      </c>
      <c r="B47" s="493"/>
      <c r="C47" s="493"/>
      <c r="D47" s="493"/>
      <c r="E47" s="493"/>
      <c r="F47" s="493"/>
      <c r="G47" s="493"/>
      <c r="H47" s="493"/>
      <c r="I47" s="493"/>
      <c r="J47" s="493"/>
      <c r="K47" s="493"/>
      <c r="L47" s="493"/>
      <c r="M47" s="494"/>
    </row>
    <row r="48" spans="1:13" s="218" customFormat="1" ht="35.25" customHeight="1" thickBot="1">
      <c r="A48" s="407" t="s">
        <v>134</v>
      </c>
      <c r="B48" s="408"/>
      <c r="C48" s="421" t="str">
        <f>'YEAR 1'!C48:D48</f>
        <v> </v>
      </c>
      <c r="D48" s="422"/>
      <c r="E48" s="407" t="s">
        <v>93</v>
      </c>
      <c r="F48" s="408"/>
      <c r="G48" s="423" t="str">
        <f>'YEAR 1'!G48:H48</f>
        <v> </v>
      </c>
      <c r="H48" s="424"/>
      <c r="I48" s="223"/>
      <c r="J48" s="367" t="s">
        <v>90</v>
      </c>
      <c r="K48" s="447"/>
      <c r="L48" s="362" t="s">
        <v>151</v>
      </c>
      <c r="M48" s="367" t="s">
        <v>91</v>
      </c>
    </row>
    <row r="49" spans="1:13" ht="32.25" customHeight="1" thickBot="1">
      <c r="A49" s="206" t="s">
        <v>37</v>
      </c>
      <c r="B49" s="220"/>
      <c r="C49" s="419">
        <f>'YEAR 1'!C49:D49</f>
        <v>0</v>
      </c>
      <c r="D49" s="420"/>
      <c r="E49" s="407" t="s">
        <v>31</v>
      </c>
      <c r="F49" s="408"/>
      <c r="G49" s="421">
        <f>'YEAR 1'!G49:H49</f>
        <v>0</v>
      </c>
      <c r="H49" s="422"/>
      <c r="I49" s="269"/>
      <c r="J49" s="368"/>
      <c r="K49" s="448"/>
      <c r="L49" s="363"/>
      <c r="M49" s="368"/>
    </row>
    <row r="50" spans="1:13" ht="32.25" customHeight="1" thickBot="1">
      <c r="A50" s="474" t="s">
        <v>0</v>
      </c>
      <c r="B50" s="475"/>
      <c r="C50" s="419">
        <f>'YEAR 1'!C50:D50</f>
        <v>0</v>
      </c>
      <c r="D50" s="420"/>
      <c r="E50" s="407" t="s">
        <v>36</v>
      </c>
      <c r="F50" s="408"/>
      <c r="G50" s="442">
        <f>'YEAR 1'!G50:H50</f>
        <v>0</v>
      </c>
      <c r="H50" s="443"/>
      <c r="I50" s="227"/>
      <c r="J50" s="369"/>
      <c r="K50" s="448"/>
      <c r="L50" s="364"/>
      <c r="M50" s="369"/>
    </row>
    <row r="51" spans="1:14" s="2" customFormat="1" ht="12" customHeight="1">
      <c r="A51" s="396" t="s">
        <v>27</v>
      </c>
      <c r="B51" s="397"/>
      <c r="C51" s="397"/>
      <c r="D51" s="397"/>
      <c r="E51" s="397"/>
      <c r="F51" s="397"/>
      <c r="G51" s="397"/>
      <c r="H51" s="397"/>
      <c r="I51" s="397"/>
      <c r="J51" s="398"/>
      <c r="K51" s="448"/>
      <c r="L51" s="478"/>
      <c r="M51" s="389"/>
      <c r="N51" s="177"/>
    </row>
    <row r="52" spans="1:14" s="16" customFormat="1" ht="18" customHeight="1" thickBot="1">
      <c r="A52" s="402"/>
      <c r="B52" s="403"/>
      <c r="C52" s="403"/>
      <c r="D52" s="403"/>
      <c r="E52" s="403"/>
      <c r="F52" s="403"/>
      <c r="G52" s="403"/>
      <c r="H52" s="403"/>
      <c r="I52" s="403"/>
      <c r="J52" s="404"/>
      <c r="K52" s="448"/>
      <c r="L52" s="479"/>
      <c r="M52" s="391"/>
      <c r="N52" s="177"/>
    </row>
    <row r="53" spans="1:14" s="2" customFormat="1" ht="15">
      <c r="A53" s="18">
        <v>1</v>
      </c>
      <c r="B53" s="172" t="s">
        <v>160</v>
      </c>
      <c r="C53" s="173"/>
      <c r="D53" s="173"/>
      <c r="E53" s="173"/>
      <c r="F53" s="173"/>
      <c r="G53" s="173"/>
      <c r="H53" s="173"/>
      <c r="I53" s="174"/>
      <c r="J53" s="171">
        <v>0</v>
      </c>
      <c r="K53" s="448"/>
      <c r="L53" s="180">
        <v>0</v>
      </c>
      <c r="M53" s="178">
        <f>IF($J$3="yes",ROUND(J53-L53,0),0)</f>
        <v>0</v>
      </c>
      <c r="N53" s="177"/>
    </row>
    <row r="54" spans="1:14" s="2" customFormat="1" ht="15">
      <c r="A54" s="10">
        <v>2</v>
      </c>
      <c r="B54" s="466" t="s">
        <v>38</v>
      </c>
      <c r="C54" s="467"/>
      <c r="D54" s="467"/>
      <c r="E54" s="467"/>
      <c r="F54" s="467"/>
      <c r="G54" s="467"/>
      <c r="H54" s="467"/>
      <c r="I54" s="468"/>
      <c r="J54" s="91">
        <f>IF($J$3="yes",'YEAR 1'!J54,0)</f>
        <v>0</v>
      </c>
      <c r="K54" s="448"/>
      <c r="L54" s="181">
        <v>0</v>
      </c>
      <c r="M54" s="178">
        <f>IF($J$3="yes",ROUND(J54-L54,0),0)</f>
        <v>0</v>
      </c>
      <c r="N54" s="177"/>
    </row>
    <row r="55" spans="1:14" s="2" customFormat="1" ht="3" customHeight="1">
      <c r="A55" s="20"/>
      <c r="B55" s="21"/>
      <c r="C55" s="22"/>
      <c r="D55" s="21"/>
      <c r="E55" s="21"/>
      <c r="F55" s="23"/>
      <c r="G55" s="23"/>
      <c r="H55" s="23"/>
      <c r="I55" s="23"/>
      <c r="J55" s="40"/>
      <c r="K55" s="448"/>
      <c r="L55" s="392"/>
      <c r="M55" s="366"/>
      <c r="N55" s="177"/>
    </row>
    <row r="56" spans="1:14" s="2" customFormat="1" ht="18" customHeight="1" thickBot="1">
      <c r="A56" s="461" t="s">
        <v>46</v>
      </c>
      <c r="B56" s="462"/>
      <c r="C56" s="462"/>
      <c r="D56" s="462"/>
      <c r="E56" s="462"/>
      <c r="F56" s="462"/>
      <c r="G56" s="462"/>
      <c r="H56" s="462"/>
      <c r="I56" s="463"/>
      <c r="J56" s="61">
        <f>IF($J$3="yes",ROUND((SUM(J53:J54)),0),0)</f>
        <v>0</v>
      </c>
      <c r="K56" s="448"/>
      <c r="L56" s="62">
        <f>IF($J$3="yes",ROUND((SUM(L53:L54)),0),0)</f>
        <v>0</v>
      </c>
      <c r="M56" s="70">
        <f>IF($J$3="yes",ROUND((SUM(M53:M54)),0),0)</f>
        <v>0</v>
      </c>
      <c r="N56" s="177"/>
    </row>
    <row r="57" spans="1:14" s="2" customFormat="1" ht="12" customHeight="1">
      <c r="A57" s="396" t="s">
        <v>9</v>
      </c>
      <c r="B57" s="397"/>
      <c r="C57" s="397"/>
      <c r="D57" s="397"/>
      <c r="E57" s="397"/>
      <c r="F57" s="397"/>
      <c r="G57" s="397"/>
      <c r="H57" s="397"/>
      <c r="I57" s="397"/>
      <c r="J57" s="398"/>
      <c r="K57" s="448"/>
      <c r="L57" s="478"/>
      <c r="M57" s="389"/>
      <c r="N57" s="177"/>
    </row>
    <row r="58" spans="1:14" s="16" customFormat="1" ht="18" customHeight="1" thickBot="1">
      <c r="A58" s="402"/>
      <c r="B58" s="403"/>
      <c r="C58" s="403"/>
      <c r="D58" s="403"/>
      <c r="E58" s="403"/>
      <c r="F58" s="403"/>
      <c r="G58" s="403"/>
      <c r="H58" s="403"/>
      <c r="I58" s="403"/>
      <c r="J58" s="404"/>
      <c r="K58" s="448"/>
      <c r="L58" s="479"/>
      <c r="M58" s="391"/>
      <c r="N58" s="177"/>
    </row>
    <row r="59" spans="1:14" s="2" customFormat="1" ht="15">
      <c r="A59" s="18">
        <v>1</v>
      </c>
      <c r="B59" s="483" t="s">
        <v>10</v>
      </c>
      <c r="C59" s="484"/>
      <c r="D59" s="484"/>
      <c r="E59" s="484"/>
      <c r="F59" s="484"/>
      <c r="G59" s="484"/>
      <c r="H59" s="484"/>
      <c r="I59" s="485"/>
      <c r="J59" s="171">
        <v>0</v>
      </c>
      <c r="K59" s="448"/>
      <c r="L59" s="181">
        <v>0</v>
      </c>
      <c r="M59" s="178">
        <f>IF($J$3="yes",ROUND(J59-L59,0),0)</f>
        <v>0</v>
      </c>
      <c r="N59" s="177"/>
    </row>
    <row r="60" spans="1:14" s="2" customFormat="1" ht="15">
      <c r="A60" s="10">
        <v>2</v>
      </c>
      <c r="B60" s="455" t="s">
        <v>11</v>
      </c>
      <c r="C60" s="456"/>
      <c r="D60" s="456"/>
      <c r="E60" s="456"/>
      <c r="F60" s="456"/>
      <c r="G60" s="456"/>
      <c r="H60" s="456"/>
      <c r="I60" s="457"/>
      <c r="J60" s="71">
        <v>0</v>
      </c>
      <c r="K60" s="448"/>
      <c r="L60" s="181">
        <v>0</v>
      </c>
      <c r="M60" s="178">
        <f>IF($J$3="yes",ROUND(J60-L60,0),0)</f>
        <v>0</v>
      </c>
      <c r="N60" s="177"/>
    </row>
    <row r="61" spans="1:14" s="2" customFormat="1" ht="3" customHeight="1">
      <c r="A61" s="20"/>
      <c r="B61" s="21"/>
      <c r="C61" s="22"/>
      <c r="D61" s="21"/>
      <c r="E61" s="21"/>
      <c r="F61" s="23"/>
      <c r="G61" s="23"/>
      <c r="H61" s="23"/>
      <c r="I61" s="23"/>
      <c r="J61" s="40"/>
      <c r="K61" s="448"/>
      <c r="L61" s="392"/>
      <c r="M61" s="366" t="e">
        <f>ROUND(J61-(L61+#REF!),0)</f>
        <v>#REF!</v>
      </c>
      <c r="N61" s="177"/>
    </row>
    <row r="62" spans="1:14" s="2" customFormat="1" ht="18" customHeight="1" thickBot="1">
      <c r="A62" s="431" t="s">
        <v>47</v>
      </c>
      <c r="B62" s="432"/>
      <c r="C62" s="432"/>
      <c r="D62" s="432"/>
      <c r="E62" s="432"/>
      <c r="F62" s="432"/>
      <c r="G62" s="432"/>
      <c r="H62" s="432"/>
      <c r="I62" s="433"/>
      <c r="J62" s="61">
        <f>IF($J$3="yes",ROUND((SUM(J59:J60)),0),0)</f>
        <v>0</v>
      </c>
      <c r="K62" s="448"/>
      <c r="L62" s="62">
        <f>IF($J$3="yes",ROUND((SUM(L59:L60)),0),0)</f>
        <v>0</v>
      </c>
      <c r="M62" s="70">
        <f>IF($J$3="yes",ROUND((SUM(M59:M60)),0),0)</f>
        <v>0</v>
      </c>
      <c r="N62" s="177"/>
    </row>
    <row r="63" spans="1:14" s="2" customFormat="1" ht="12" customHeight="1">
      <c r="A63" s="396" t="s">
        <v>12</v>
      </c>
      <c r="B63" s="397"/>
      <c r="C63" s="397"/>
      <c r="D63" s="397"/>
      <c r="E63" s="397"/>
      <c r="F63" s="397"/>
      <c r="G63" s="397"/>
      <c r="H63" s="397"/>
      <c r="I63" s="397"/>
      <c r="J63" s="398"/>
      <c r="K63" s="448"/>
      <c r="L63" s="478"/>
      <c r="M63" s="389"/>
      <c r="N63" s="177"/>
    </row>
    <row r="64" spans="1:14" s="16" customFormat="1" ht="18" customHeight="1" thickBot="1">
      <c r="A64" s="402"/>
      <c r="B64" s="403"/>
      <c r="C64" s="403"/>
      <c r="D64" s="403"/>
      <c r="E64" s="403"/>
      <c r="F64" s="403"/>
      <c r="G64" s="403"/>
      <c r="H64" s="403"/>
      <c r="I64" s="403"/>
      <c r="J64" s="404"/>
      <c r="K64" s="448"/>
      <c r="L64" s="479"/>
      <c r="M64" s="391"/>
      <c r="N64" s="177"/>
    </row>
    <row r="65" spans="1:14" s="2" customFormat="1" ht="15">
      <c r="A65" s="19">
        <v>1</v>
      </c>
      <c r="B65" s="483" t="s">
        <v>13</v>
      </c>
      <c r="C65" s="484"/>
      <c r="D65" s="484"/>
      <c r="E65" s="484"/>
      <c r="F65" s="484"/>
      <c r="G65" s="484"/>
      <c r="H65" s="484"/>
      <c r="I65" s="485"/>
      <c r="J65" s="171">
        <v>0</v>
      </c>
      <c r="K65" s="448"/>
      <c r="L65" s="181">
        <v>0</v>
      </c>
      <c r="M65" s="178">
        <f>IF($J$3="yes",ROUND(J65-L65,0),0)</f>
        <v>0</v>
      </c>
      <c r="N65" s="177"/>
    </row>
    <row r="66" spans="1:14" s="2" customFormat="1" ht="15">
      <c r="A66" s="14">
        <v>2</v>
      </c>
      <c r="B66" s="455" t="s">
        <v>14</v>
      </c>
      <c r="C66" s="456"/>
      <c r="D66" s="456"/>
      <c r="E66" s="456"/>
      <c r="F66" s="456"/>
      <c r="G66" s="456"/>
      <c r="H66" s="456"/>
      <c r="I66" s="457"/>
      <c r="J66" s="71">
        <v>0</v>
      </c>
      <c r="K66" s="448"/>
      <c r="L66" s="181">
        <v>0</v>
      </c>
      <c r="M66" s="178">
        <f>IF($J$3="yes",ROUND(J66-L66,0),0)</f>
        <v>0</v>
      </c>
      <c r="N66" s="177"/>
    </row>
    <row r="67" spans="1:14" s="2" customFormat="1" ht="15">
      <c r="A67" s="14">
        <v>3</v>
      </c>
      <c r="B67" s="455" t="s">
        <v>15</v>
      </c>
      <c r="C67" s="456"/>
      <c r="D67" s="456"/>
      <c r="E67" s="456"/>
      <c r="F67" s="456"/>
      <c r="G67" s="456"/>
      <c r="H67" s="456"/>
      <c r="I67" s="457"/>
      <c r="J67" s="71">
        <v>0</v>
      </c>
      <c r="K67" s="448"/>
      <c r="L67" s="181">
        <v>0</v>
      </c>
      <c r="M67" s="178">
        <f>IF($J$3="yes",ROUND(J67-L67,0),0)</f>
        <v>0</v>
      </c>
      <c r="N67" s="177"/>
    </row>
    <row r="68" spans="1:14" s="2" customFormat="1" ht="15">
      <c r="A68" s="14">
        <v>4</v>
      </c>
      <c r="B68" s="455" t="s">
        <v>5</v>
      </c>
      <c r="C68" s="456"/>
      <c r="D68" s="456"/>
      <c r="E68" s="456"/>
      <c r="F68" s="456"/>
      <c r="G68" s="456"/>
      <c r="H68" s="456"/>
      <c r="I68" s="457"/>
      <c r="J68" s="71">
        <v>0</v>
      </c>
      <c r="K68" s="448"/>
      <c r="L68" s="181">
        <v>0</v>
      </c>
      <c r="M68" s="178">
        <f>IF($J$3="yes",ROUND(J68-L68,0),0)</f>
        <v>0</v>
      </c>
      <c r="N68" s="177"/>
    </row>
    <row r="69" spans="1:14" s="2" customFormat="1" ht="3" customHeight="1">
      <c r="A69" s="20"/>
      <c r="B69" s="21"/>
      <c r="C69" s="22"/>
      <c r="D69" s="21"/>
      <c r="E69" s="21"/>
      <c r="F69" s="23"/>
      <c r="G69" s="23"/>
      <c r="H69" s="23"/>
      <c r="I69" s="23"/>
      <c r="J69" s="40"/>
      <c r="K69" s="448"/>
      <c r="L69" s="392"/>
      <c r="M69" s="366"/>
      <c r="N69" s="177"/>
    </row>
    <row r="70" spans="1:14" s="2" customFormat="1" ht="18" customHeight="1" thickBot="1">
      <c r="A70" s="431" t="s">
        <v>48</v>
      </c>
      <c r="B70" s="432"/>
      <c r="C70" s="432"/>
      <c r="D70" s="432"/>
      <c r="E70" s="432"/>
      <c r="F70" s="432"/>
      <c r="G70" s="432"/>
      <c r="H70" s="432"/>
      <c r="I70" s="433"/>
      <c r="J70" s="61">
        <f>IF($J$3="yes",ROUND((SUM(J65:J68)),0),0)</f>
        <v>0</v>
      </c>
      <c r="K70" s="448"/>
      <c r="L70" s="62">
        <f>IF($J$3="yes",ROUND((SUM(L65:L68)),0),0)</f>
        <v>0</v>
      </c>
      <c r="M70" s="70">
        <f>IF($J$3="yes",ROUND((SUM(M65:M68)),0),0)</f>
        <v>0</v>
      </c>
      <c r="N70" s="177"/>
    </row>
    <row r="71" spans="1:14" s="2" customFormat="1" ht="12" customHeight="1">
      <c r="A71" s="396" t="s">
        <v>16</v>
      </c>
      <c r="B71" s="397"/>
      <c r="C71" s="397"/>
      <c r="D71" s="397"/>
      <c r="E71" s="397"/>
      <c r="F71" s="397"/>
      <c r="G71" s="397"/>
      <c r="H71" s="397"/>
      <c r="I71" s="397"/>
      <c r="J71" s="398"/>
      <c r="K71" s="448"/>
      <c r="L71" s="478"/>
      <c r="M71" s="389"/>
      <c r="N71" s="177"/>
    </row>
    <row r="72" spans="1:14" s="16" customFormat="1" ht="18" customHeight="1" thickBot="1">
      <c r="A72" s="399"/>
      <c r="B72" s="400"/>
      <c r="C72" s="400"/>
      <c r="D72" s="400"/>
      <c r="E72" s="400"/>
      <c r="F72" s="400"/>
      <c r="G72" s="400"/>
      <c r="H72" s="400"/>
      <c r="I72" s="400"/>
      <c r="J72" s="401"/>
      <c r="K72" s="448"/>
      <c r="L72" s="479"/>
      <c r="M72" s="391"/>
      <c r="N72" s="177"/>
    </row>
    <row r="73" spans="1:14" s="2" customFormat="1" ht="15">
      <c r="A73" s="39">
        <v>1</v>
      </c>
      <c r="B73" s="413" t="s">
        <v>17</v>
      </c>
      <c r="C73" s="414"/>
      <c r="D73" s="414"/>
      <c r="E73" s="414"/>
      <c r="F73" s="414"/>
      <c r="G73" s="414"/>
      <c r="H73" s="414"/>
      <c r="I73" s="415"/>
      <c r="J73" s="72">
        <v>0</v>
      </c>
      <c r="K73" s="448"/>
      <c r="L73" s="181">
        <v>0</v>
      </c>
      <c r="M73" s="178">
        <f aca="true" t="shared" si="8" ref="M73:M78">IF($J$3="yes",ROUND(J73-L73,0),0)</f>
        <v>0</v>
      </c>
      <c r="N73" s="177"/>
    </row>
    <row r="74" spans="1:14" s="2" customFormat="1" ht="15">
      <c r="A74" s="10">
        <v>2</v>
      </c>
      <c r="B74" s="480" t="s">
        <v>39</v>
      </c>
      <c r="C74" s="481"/>
      <c r="D74" s="481"/>
      <c r="E74" s="481"/>
      <c r="F74" s="481"/>
      <c r="G74" s="481"/>
      <c r="H74" s="481"/>
      <c r="I74" s="482"/>
      <c r="J74" s="73">
        <v>0</v>
      </c>
      <c r="K74" s="448"/>
      <c r="L74" s="181">
        <v>0</v>
      </c>
      <c r="M74" s="178">
        <f t="shared" si="8"/>
        <v>0</v>
      </c>
      <c r="N74" s="177"/>
    </row>
    <row r="75" spans="1:14" s="2" customFormat="1" ht="15">
      <c r="A75" s="10">
        <v>3</v>
      </c>
      <c r="B75" s="385" t="s">
        <v>18</v>
      </c>
      <c r="C75" s="386"/>
      <c r="D75" s="386"/>
      <c r="E75" s="386"/>
      <c r="F75" s="386"/>
      <c r="G75" s="386"/>
      <c r="H75" s="386"/>
      <c r="I75" s="387"/>
      <c r="J75" s="73">
        <v>0</v>
      </c>
      <c r="K75" s="448"/>
      <c r="L75" s="181">
        <v>0</v>
      </c>
      <c r="M75" s="178">
        <f t="shared" si="8"/>
        <v>0</v>
      </c>
      <c r="N75" s="177"/>
    </row>
    <row r="76" spans="1:14" s="2" customFormat="1" ht="15">
      <c r="A76" s="10">
        <v>4</v>
      </c>
      <c r="B76" s="385" t="s">
        <v>19</v>
      </c>
      <c r="C76" s="386"/>
      <c r="D76" s="386"/>
      <c r="E76" s="386"/>
      <c r="F76" s="386"/>
      <c r="G76" s="386"/>
      <c r="H76" s="386"/>
      <c r="I76" s="387"/>
      <c r="J76" s="74">
        <v>0</v>
      </c>
      <c r="K76" s="448"/>
      <c r="L76" s="181">
        <v>0</v>
      </c>
      <c r="M76" s="178">
        <f t="shared" si="8"/>
        <v>0</v>
      </c>
      <c r="N76" s="177"/>
    </row>
    <row r="77" spans="1:14" s="2" customFormat="1" ht="15">
      <c r="A77" s="10">
        <v>5</v>
      </c>
      <c r="B77" s="160" t="s">
        <v>148</v>
      </c>
      <c r="C77" s="161"/>
      <c r="D77" s="161"/>
      <c r="E77" s="161"/>
      <c r="F77" s="161"/>
      <c r="G77" s="219"/>
      <c r="H77" s="161"/>
      <c r="I77" s="137"/>
      <c r="J77" s="74">
        <v>0</v>
      </c>
      <c r="K77" s="448"/>
      <c r="L77" s="181">
        <v>0</v>
      </c>
      <c r="M77" s="178">
        <f t="shared" si="8"/>
        <v>0</v>
      </c>
      <c r="N77" s="177"/>
    </row>
    <row r="78" spans="1:14" s="2" customFormat="1" ht="15">
      <c r="A78" s="10">
        <v>6</v>
      </c>
      <c r="B78" s="466" t="s">
        <v>5</v>
      </c>
      <c r="C78" s="467"/>
      <c r="D78" s="467"/>
      <c r="E78" s="467"/>
      <c r="F78" s="467"/>
      <c r="G78" s="467"/>
      <c r="H78" s="467"/>
      <c r="I78" s="468"/>
      <c r="J78" s="73">
        <v>0</v>
      </c>
      <c r="K78" s="448"/>
      <c r="L78" s="181">
        <v>0</v>
      </c>
      <c r="M78" s="178">
        <f t="shared" si="8"/>
        <v>0</v>
      </c>
      <c r="N78" s="177"/>
    </row>
    <row r="79" spans="1:14" s="2" customFormat="1" ht="3" customHeight="1">
      <c r="A79" s="12"/>
      <c r="B79" s="9"/>
      <c r="C79" s="26"/>
      <c r="D79" s="26"/>
      <c r="E79" s="26"/>
      <c r="F79" s="26"/>
      <c r="G79" s="26"/>
      <c r="H79" s="26"/>
      <c r="I79" s="26"/>
      <c r="J79" s="52"/>
      <c r="K79" s="448"/>
      <c r="L79" s="491"/>
      <c r="M79" s="465"/>
      <c r="N79" s="177"/>
    </row>
    <row r="80" spans="1:14" s="2" customFormat="1" ht="15">
      <c r="A80" s="458">
        <v>7</v>
      </c>
      <c r="B80" s="434" t="s">
        <v>84</v>
      </c>
      <c r="C80" s="435"/>
      <c r="D80" s="455" t="s">
        <v>69</v>
      </c>
      <c r="E80" s="456"/>
      <c r="F80" s="456"/>
      <c r="G80" s="456"/>
      <c r="H80" s="456"/>
      <c r="I80" s="457"/>
      <c r="J80" s="75">
        <v>0</v>
      </c>
      <c r="K80" s="448"/>
      <c r="L80" s="180">
        <v>0</v>
      </c>
      <c r="M80" s="178">
        <f>IF($J$3="yes",ROUND(J80-L80,0),0)</f>
        <v>0</v>
      </c>
      <c r="N80" s="177"/>
    </row>
    <row r="81" spans="1:14" s="2" customFormat="1" ht="15">
      <c r="A81" s="459"/>
      <c r="B81" s="436"/>
      <c r="C81" s="437"/>
      <c r="D81" s="385" t="s">
        <v>70</v>
      </c>
      <c r="E81" s="386"/>
      <c r="F81" s="469"/>
      <c r="G81" s="469"/>
      <c r="H81" s="469"/>
      <c r="I81" s="470"/>
      <c r="J81" s="73">
        <v>0</v>
      </c>
      <c r="K81" s="448"/>
      <c r="L81" s="181">
        <v>0</v>
      </c>
      <c r="M81" s="178">
        <f>IF($J$3="yes",ROUND(J81-L81,0),0)</f>
        <v>0</v>
      </c>
      <c r="N81" s="177"/>
    </row>
    <row r="82" spans="1:14" s="2" customFormat="1" ht="15">
      <c r="A82" s="459"/>
      <c r="B82" s="436"/>
      <c r="C82" s="437"/>
      <c r="D82" s="385" t="s">
        <v>71</v>
      </c>
      <c r="E82" s="386"/>
      <c r="F82" s="440"/>
      <c r="G82" s="440"/>
      <c r="H82" s="440"/>
      <c r="I82" s="441"/>
      <c r="J82" s="76">
        <f>IF($J$3="yes",ROUND((SUM(J80:J81)),0),0)</f>
        <v>0</v>
      </c>
      <c r="K82" s="448"/>
      <c r="L82" s="181">
        <v>0</v>
      </c>
      <c r="M82" s="178">
        <f>IF($J$3="yes",ROUND(J82-L82,0),0)</f>
        <v>0</v>
      </c>
      <c r="N82" s="177"/>
    </row>
    <row r="83" spans="1:14" s="2" customFormat="1" ht="15">
      <c r="A83" s="459"/>
      <c r="B83" s="436"/>
      <c r="C83" s="437"/>
      <c r="D83" s="385" t="s">
        <v>72</v>
      </c>
      <c r="E83" s="386"/>
      <c r="F83" s="440"/>
      <c r="G83" s="440"/>
      <c r="H83" s="440"/>
      <c r="I83" s="441"/>
      <c r="J83" s="76">
        <f>IF($J$3="yes",ROUND(J82-J84,0),0)</f>
        <v>0</v>
      </c>
      <c r="K83" s="448"/>
      <c r="L83" s="181">
        <v>0</v>
      </c>
      <c r="M83" s="178">
        <f>IF($J$3="yes",ROUND(J83-L83,0),0)</f>
        <v>0</v>
      </c>
      <c r="N83" s="177"/>
    </row>
    <row r="84" spans="1:14" s="2" customFormat="1" ht="15">
      <c r="A84" s="460"/>
      <c r="B84" s="438"/>
      <c r="C84" s="439"/>
      <c r="D84" s="385" t="s">
        <v>73</v>
      </c>
      <c r="E84" s="386"/>
      <c r="F84" s="440"/>
      <c r="G84" s="440"/>
      <c r="H84" s="440"/>
      <c r="I84" s="441"/>
      <c r="J84" s="76">
        <f>IF('YEAR 1'!J82+'YEAR 2'!J82+'YEAR 3'!J82+'YEAR 4'!J82&gt;25000,0,IF(J82&lt;25000-'YEAR 1'!J84-'YEAR 2'!J84-'YEAR 3'!J84-'YEAR 4'!J84,'YEAR 5'!J82,ROUND(25000-'YEAR 1'!J84-'YEAR 2'!J84-'YEAR 3'!J84-'YEAR 4'!J84,0)))</f>
        <v>0</v>
      </c>
      <c r="K84" s="448"/>
      <c r="L84" s="181">
        <v>0</v>
      </c>
      <c r="M84" s="178">
        <f>IF($J$3="yes",ROUND(J84-L84,0),0)</f>
        <v>0</v>
      </c>
      <c r="N84" s="177"/>
    </row>
    <row r="85" spans="1:14" s="2" customFormat="1" ht="3" customHeight="1">
      <c r="A85" s="12"/>
      <c r="B85" s="9"/>
      <c r="C85" s="26"/>
      <c r="D85" s="214"/>
      <c r="E85" s="214"/>
      <c r="F85" s="214"/>
      <c r="G85" s="214"/>
      <c r="H85" s="214"/>
      <c r="I85" s="214"/>
      <c r="J85" s="52"/>
      <c r="K85" s="448"/>
      <c r="L85" s="491"/>
      <c r="M85" s="465"/>
      <c r="N85" s="177"/>
    </row>
    <row r="86" spans="1:14" s="2" customFormat="1" ht="15">
      <c r="A86" s="458">
        <v>8</v>
      </c>
      <c r="B86" s="434" t="s">
        <v>85</v>
      </c>
      <c r="C86" s="435"/>
      <c r="D86" s="455" t="s">
        <v>74</v>
      </c>
      <c r="E86" s="456"/>
      <c r="F86" s="456"/>
      <c r="G86" s="456"/>
      <c r="H86" s="456"/>
      <c r="I86" s="457"/>
      <c r="J86" s="75">
        <v>0</v>
      </c>
      <c r="K86" s="448"/>
      <c r="L86" s="180">
        <v>0</v>
      </c>
      <c r="M86" s="178">
        <f>IF($J$3="yes",ROUND(J86-L86,0),0)</f>
        <v>0</v>
      </c>
      <c r="N86" s="177"/>
    </row>
    <row r="87" spans="1:14" s="2" customFormat="1" ht="15">
      <c r="A87" s="459"/>
      <c r="B87" s="436"/>
      <c r="C87" s="437"/>
      <c r="D87" s="385" t="s">
        <v>75</v>
      </c>
      <c r="E87" s="386"/>
      <c r="F87" s="469"/>
      <c r="G87" s="469"/>
      <c r="H87" s="469"/>
      <c r="I87" s="470"/>
      <c r="J87" s="73">
        <v>0</v>
      </c>
      <c r="K87" s="448"/>
      <c r="L87" s="181">
        <v>0</v>
      </c>
      <c r="M87" s="178">
        <f>IF($J$3="yes",ROUND(J87-L87,0),0)</f>
        <v>0</v>
      </c>
      <c r="N87" s="177"/>
    </row>
    <row r="88" spans="1:14" s="2" customFormat="1" ht="15">
      <c r="A88" s="459"/>
      <c r="B88" s="436"/>
      <c r="C88" s="437"/>
      <c r="D88" s="385" t="s">
        <v>76</v>
      </c>
      <c r="E88" s="386"/>
      <c r="F88" s="440"/>
      <c r="G88" s="440"/>
      <c r="H88" s="440"/>
      <c r="I88" s="441"/>
      <c r="J88" s="76">
        <f>IF($J$3="yes",ROUND((SUM(J86:J87)),0),0)</f>
        <v>0</v>
      </c>
      <c r="K88" s="448"/>
      <c r="L88" s="181">
        <v>0</v>
      </c>
      <c r="M88" s="178">
        <f>IF($J$3="yes",ROUND(J88-L88,0),0)</f>
        <v>0</v>
      </c>
      <c r="N88" s="177"/>
    </row>
    <row r="89" spans="1:14" s="2" customFormat="1" ht="15">
      <c r="A89" s="459"/>
      <c r="B89" s="436"/>
      <c r="C89" s="437"/>
      <c r="D89" s="385" t="s">
        <v>77</v>
      </c>
      <c r="E89" s="386"/>
      <c r="F89" s="440"/>
      <c r="G89" s="440"/>
      <c r="H89" s="440"/>
      <c r="I89" s="441"/>
      <c r="J89" s="76">
        <f>IF($J$3="yes",ROUND(J88-J90,0),0)</f>
        <v>0</v>
      </c>
      <c r="K89" s="448"/>
      <c r="L89" s="181">
        <v>0</v>
      </c>
      <c r="M89" s="178">
        <f>IF($J$3="yes",ROUND(J89-L89,0),0)</f>
        <v>0</v>
      </c>
      <c r="N89" s="177"/>
    </row>
    <row r="90" spans="1:14" s="2" customFormat="1" ht="15">
      <c r="A90" s="460"/>
      <c r="B90" s="438"/>
      <c r="C90" s="439"/>
      <c r="D90" s="385" t="s">
        <v>78</v>
      </c>
      <c r="E90" s="386"/>
      <c r="F90" s="440"/>
      <c r="G90" s="440"/>
      <c r="H90" s="440"/>
      <c r="I90" s="441"/>
      <c r="J90" s="76">
        <f>IF('YEAR 1'!J88+'YEAR 2'!J88+'YEAR 3'!J88+'YEAR 4'!J88&gt;25000,0,IF(J88&lt;25000-'YEAR 1'!J90-'YEAR 2'!J90-'YEAR 3'!J90-'YEAR 4'!J90,'YEAR 5'!J88,ROUND(25000-'YEAR 1'!J90-'YEAR 2'!J90-'YEAR 3'!J90-'YEAR 4'!J90,0)))</f>
        <v>0</v>
      </c>
      <c r="K90" s="448"/>
      <c r="L90" s="181">
        <v>0</v>
      </c>
      <c r="M90" s="178">
        <f>IF($J$3="yes",ROUND(J90-L90,0),0)</f>
        <v>0</v>
      </c>
      <c r="N90" s="177"/>
    </row>
    <row r="91" spans="1:14" s="2" customFormat="1" ht="3" customHeight="1">
      <c r="A91" s="12"/>
      <c r="B91" s="9"/>
      <c r="C91" s="26"/>
      <c r="D91" s="214"/>
      <c r="E91" s="214"/>
      <c r="F91" s="214"/>
      <c r="G91" s="214"/>
      <c r="H91" s="214"/>
      <c r="I91" s="214"/>
      <c r="J91" s="52"/>
      <c r="K91" s="448"/>
      <c r="L91" s="491"/>
      <c r="M91" s="465"/>
      <c r="N91" s="177"/>
    </row>
    <row r="92" spans="1:14" s="2" customFormat="1" ht="15">
      <c r="A92" s="458">
        <v>9</v>
      </c>
      <c r="B92" s="434" t="s">
        <v>86</v>
      </c>
      <c r="C92" s="435"/>
      <c r="D92" s="455" t="s">
        <v>79</v>
      </c>
      <c r="E92" s="456"/>
      <c r="F92" s="456"/>
      <c r="G92" s="456"/>
      <c r="H92" s="456"/>
      <c r="I92" s="457"/>
      <c r="J92" s="75">
        <v>0</v>
      </c>
      <c r="K92" s="448"/>
      <c r="L92" s="180">
        <v>0</v>
      </c>
      <c r="M92" s="178">
        <f>IF($J$3="yes",ROUND(J92-L92,0),0)</f>
        <v>0</v>
      </c>
      <c r="N92" s="177"/>
    </row>
    <row r="93" spans="1:14" s="2" customFormat="1" ht="15">
      <c r="A93" s="459"/>
      <c r="B93" s="436"/>
      <c r="C93" s="437"/>
      <c r="D93" s="385" t="s">
        <v>80</v>
      </c>
      <c r="E93" s="386"/>
      <c r="F93" s="469"/>
      <c r="G93" s="469"/>
      <c r="H93" s="469"/>
      <c r="I93" s="470"/>
      <c r="J93" s="73">
        <v>0</v>
      </c>
      <c r="K93" s="448"/>
      <c r="L93" s="181">
        <v>0</v>
      </c>
      <c r="M93" s="178">
        <f>IF($J$3="yes",ROUND(J93-L93,0),0)</f>
        <v>0</v>
      </c>
      <c r="N93" s="177"/>
    </row>
    <row r="94" spans="1:14" s="2" customFormat="1" ht="15">
      <c r="A94" s="459"/>
      <c r="B94" s="436"/>
      <c r="C94" s="437"/>
      <c r="D94" s="385" t="s">
        <v>81</v>
      </c>
      <c r="E94" s="386"/>
      <c r="F94" s="440"/>
      <c r="G94" s="440"/>
      <c r="H94" s="440"/>
      <c r="I94" s="441"/>
      <c r="J94" s="76">
        <f>IF($J$3="yes",ROUND((SUM(J92:J93)),0),0)</f>
        <v>0</v>
      </c>
      <c r="K94" s="448"/>
      <c r="L94" s="181">
        <v>0</v>
      </c>
      <c r="M94" s="178">
        <f>IF($J$3="yes",ROUND(J94-L94,0),0)</f>
        <v>0</v>
      </c>
      <c r="N94" s="177"/>
    </row>
    <row r="95" spans="1:14" s="2" customFormat="1" ht="15">
      <c r="A95" s="459"/>
      <c r="B95" s="436"/>
      <c r="C95" s="437"/>
      <c r="D95" s="385" t="s">
        <v>82</v>
      </c>
      <c r="E95" s="386"/>
      <c r="F95" s="440"/>
      <c r="G95" s="440"/>
      <c r="H95" s="440"/>
      <c r="I95" s="441"/>
      <c r="J95" s="76">
        <f>IF($J$3="yes",ROUND(J94-J96,0),0)</f>
        <v>0</v>
      </c>
      <c r="K95" s="448"/>
      <c r="L95" s="181">
        <v>0</v>
      </c>
      <c r="M95" s="178">
        <f>IF($J$3="yes",ROUND(J95-L95,0),0)</f>
        <v>0</v>
      </c>
      <c r="N95" s="177"/>
    </row>
    <row r="96" spans="1:14" s="2" customFormat="1" ht="15">
      <c r="A96" s="460"/>
      <c r="B96" s="438"/>
      <c r="C96" s="439"/>
      <c r="D96" s="385" t="s">
        <v>83</v>
      </c>
      <c r="E96" s="386"/>
      <c r="F96" s="440"/>
      <c r="G96" s="440"/>
      <c r="H96" s="440"/>
      <c r="I96" s="441"/>
      <c r="J96" s="76">
        <f>IF('YEAR 1'!J94+'YEAR 2'!J94+'YEAR 3'!J94+'YEAR 4'!J94&gt;25000,0,IF(J94&lt;25000-'YEAR 1'!J96-'YEAR 2'!J96-'YEAR 3'!J96-'YEAR 4'!J96,'YEAR 5'!J94,ROUND(25000-'YEAR 1'!J96-'YEAR 2'!J96-'YEAR 3'!J96-'YEAR 4'!J96,0)))</f>
        <v>0</v>
      </c>
      <c r="K96" s="448"/>
      <c r="L96" s="181">
        <v>0</v>
      </c>
      <c r="M96" s="178">
        <f>IF($J$3="yes",ROUND(J96-L96,0),0)</f>
        <v>0</v>
      </c>
      <c r="N96" s="177"/>
    </row>
    <row r="97" spans="1:14" s="2" customFormat="1" ht="3" customHeight="1">
      <c r="A97" s="12"/>
      <c r="B97" s="9"/>
      <c r="C97" s="26"/>
      <c r="D97" s="26"/>
      <c r="E97" s="26"/>
      <c r="F97" s="26"/>
      <c r="G97" s="26"/>
      <c r="H97" s="26"/>
      <c r="I97" s="26"/>
      <c r="J97" s="52"/>
      <c r="K97" s="448"/>
      <c r="L97" s="491"/>
      <c r="M97" s="465"/>
      <c r="N97" s="177"/>
    </row>
    <row r="98" spans="1:14" s="2" customFormat="1" ht="15">
      <c r="A98" s="458">
        <v>10</v>
      </c>
      <c r="B98" s="434" t="s">
        <v>139</v>
      </c>
      <c r="C98" s="435"/>
      <c r="D98" s="455" t="s">
        <v>140</v>
      </c>
      <c r="E98" s="456"/>
      <c r="F98" s="456"/>
      <c r="G98" s="456"/>
      <c r="H98" s="456"/>
      <c r="I98" s="457"/>
      <c r="J98" s="75">
        <v>0</v>
      </c>
      <c r="K98" s="448"/>
      <c r="L98" s="180">
        <v>0</v>
      </c>
      <c r="M98" s="178">
        <f>IF($J$3="yes",ROUND(J98-L98,0),0)</f>
        <v>0</v>
      </c>
      <c r="N98" s="177"/>
    </row>
    <row r="99" spans="1:14" s="2" customFormat="1" ht="15">
      <c r="A99" s="459"/>
      <c r="B99" s="436"/>
      <c r="C99" s="437"/>
      <c r="D99" s="385" t="s">
        <v>141</v>
      </c>
      <c r="E99" s="386"/>
      <c r="F99" s="469"/>
      <c r="G99" s="469"/>
      <c r="H99" s="469"/>
      <c r="I99" s="470"/>
      <c r="J99" s="73">
        <v>0</v>
      </c>
      <c r="K99" s="448"/>
      <c r="L99" s="181">
        <v>0</v>
      </c>
      <c r="M99" s="178">
        <f>IF($J$3="yes",ROUND(J99-L99,0),0)</f>
        <v>0</v>
      </c>
      <c r="N99" s="177"/>
    </row>
    <row r="100" spans="1:14" s="2" customFormat="1" ht="15">
      <c r="A100" s="459"/>
      <c r="B100" s="436"/>
      <c r="C100" s="437"/>
      <c r="D100" s="385" t="s">
        <v>142</v>
      </c>
      <c r="E100" s="386"/>
      <c r="F100" s="440"/>
      <c r="G100" s="440"/>
      <c r="H100" s="440"/>
      <c r="I100" s="441"/>
      <c r="J100" s="76">
        <f>IF($J$3="yes",ROUND((SUM(J98:J99)),0),0)</f>
        <v>0</v>
      </c>
      <c r="K100" s="448"/>
      <c r="L100" s="181">
        <v>0</v>
      </c>
      <c r="M100" s="178">
        <f>IF($J$3="yes",ROUND(J100-L100,0),0)</f>
        <v>0</v>
      </c>
      <c r="N100" s="177"/>
    </row>
    <row r="101" spans="1:14" s="2" customFormat="1" ht="15">
      <c r="A101" s="459"/>
      <c r="B101" s="436"/>
      <c r="C101" s="437"/>
      <c r="D101" s="385" t="s">
        <v>143</v>
      </c>
      <c r="E101" s="386"/>
      <c r="F101" s="440"/>
      <c r="G101" s="440"/>
      <c r="H101" s="440"/>
      <c r="I101" s="441"/>
      <c r="J101" s="76">
        <f>IF($J$3="yes",ROUND(J100-J102,0),0)</f>
        <v>0</v>
      </c>
      <c r="K101" s="448"/>
      <c r="L101" s="181">
        <v>0</v>
      </c>
      <c r="M101" s="178">
        <f>IF($J$3="yes",ROUND(J101-L101,0),0)</f>
        <v>0</v>
      </c>
      <c r="N101" s="177"/>
    </row>
    <row r="102" spans="1:14" s="2" customFormat="1" ht="15">
      <c r="A102" s="460"/>
      <c r="B102" s="438"/>
      <c r="C102" s="439"/>
      <c r="D102" s="385" t="s">
        <v>144</v>
      </c>
      <c r="E102" s="386"/>
      <c r="F102" s="440"/>
      <c r="G102" s="440"/>
      <c r="H102" s="440"/>
      <c r="I102" s="441"/>
      <c r="J102" s="76">
        <f>IF('YEAR 1'!J100+'YEAR 2'!J100+'YEAR 3'!J100+'YEAR 4'!J100&gt;25000,0,IF(J100&lt;25000-'YEAR 1'!J102-'YEAR 2'!J102-'YEAR 3'!J102-'YEAR 4'!J102,'YEAR 5'!J100,ROUND(25000-'YEAR 1'!J102-'YEAR 2'!J102-'YEAR 3'!J102-'YEAR 4'!J102,0)))</f>
        <v>0</v>
      </c>
      <c r="K102" s="448"/>
      <c r="L102" s="181">
        <v>0</v>
      </c>
      <c r="M102" s="178">
        <f>IF($J$3="yes",ROUND(J102-L102,0),0)</f>
        <v>0</v>
      </c>
      <c r="N102" s="177"/>
    </row>
    <row r="103" spans="1:14" s="2" customFormat="1" ht="3" customHeight="1">
      <c r="A103" s="12"/>
      <c r="B103" s="9"/>
      <c r="C103" s="26"/>
      <c r="D103" s="26"/>
      <c r="E103" s="26"/>
      <c r="F103" s="26"/>
      <c r="G103" s="26"/>
      <c r="H103" s="26"/>
      <c r="I103" s="26"/>
      <c r="J103" s="52"/>
      <c r="K103" s="448"/>
      <c r="L103" s="392"/>
      <c r="M103" s="366"/>
      <c r="N103" s="177"/>
    </row>
    <row r="104" spans="1:14" s="2" customFormat="1" ht="18" customHeight="1" thickBot="1">
      <c r="A104" s="461" t="s">
        <v>49</v>
      </c>
      <c r="B104" s="462"/>
      <c r="C104" s="462"/>
      <c r="D104" s="462"/>
      <c r="E104" s="462"/>
      <c r="F104" s="462"/>
      <c r="G104" s="462"/>
      <c r="H104" s="462"/>
      <c r="I104" s="463"/>
      <c r="J104" s="77">
        <f>ROUND((SUM(J73:J78,J82,J88,J94,J100)),0)</f>
        <v>0</v>
      </c>
      <c r="K104" s="448"/>
      <c r="L104" s="162">
        <f>ROUND((SUM(L73:L78,L82,L88,L94,L100)),0)</f>
        <v>0</v>
      </c>
      <c r="M104" s="163">
        <f>ROUND((SUM(M73:M78,M82,M88,M94,M100)),0)</f>
        <v>0</v>
      </c>
      <c r="N104" s="177"/>
    </row>
    <row r="105" spans="1:14" s="2" customFormat="1" ht="12" customHeight="1">
      <c r="A105" s="396" t="s">
        <v>43</v>
      </c>
      <c r="B105" s="397"/>
      <c r="C105" s="397"/>
      <c r="D105" s="397"/>
      <c r="E105" s="397"/>
      <c r="F105" s="397"/>
      <c r="G105" s="397"/>
      <c r="H105" s="397"/>
      <c r="I105" s="397"/>
      <c r="J105" s="398"/>
      <c r="K105" s="448"/>
      <c r="L105" s="478"/>
      <c r="M105" s="389"/>
      <c r="N105" s="177"/>
    </row>
    <row r="106" spans="1:14" s="16" customFormat="1" ht="18" customHeight="1" thickBot="1">
      <c r="A106" s="402"/>
      <c r="B106" s="403"/>
      <c r="C106" s="403"/>
      <c r="D106" s="403"/>
      <c r="E106" s="403"/>
      <c r="F106" s="403"/>
      <c r="G106" s="403"/>
      <c r="H106" s="403"/>
      <c r="I106" s="403"/>
      <c r="J106" s="404"/>
      <c r="K106" s="448"/>
      <c r="L106" s="479"/>
      <c r="M106" s="391"/>
      <c r="N106" s="177"/>
    </row>
    <row r="107" spans="1:14" s="2" customFormat="1" ht="18" customHeight="1" thickBot="1">
      <c r="A107" s="425" t="s">
        <v>50</v>
      </c>
      <c r="B107" s="426"/>
      <c r="C107" s="426"/>
      <c r="D107" s="426"/>
      <c r="E107" s="426"/>
      <c r="F107" s="426"/>
      <c r="G107" s="426"/>
      <c r="H107" s="426"/>
      <c r="I107" s="427"/>
      <c r="J107" s="78">
        <f>IF($J$3="yes",ROUND((SUM(J104,J70,J62,J56,J46)),0),0)</f>
        <v>0</v>
      </c>
      <c r="K107" s="448"/>
      <c r="L107" s="164">
        <f>IF($J$3="yes",ROUND((SUM(L104,L70,L62,L56,L46)),0),0)</f>
        <v>0</v>
      </c>
      <c r="M107" s="79">
        <f>IF($J$3="yes",ROUND((SUM(M104,M70,M62,M56,M46)),0),0)</f>
        <v>0</v>
      </c>
      <c r="N107" s="177"/>
    </row>
    <row r="108" spans="1:14" s="2" customFormat="1" ht="12" customHeight="1">
      <c r="A108" s="396" t="s">
        <v>32</v>
      </c>
      <c r="B108" s="397"/>
      <c r="C108" s="397"/>
      <c r="D108" s="397"/>
      <c r="E108" s="397"/>
      <c r="F108" s="397"/>
      <c r="G108" s="397"/>
      <c r="H108" s="397"/>
      <c r="I108" s="397"/>
      <c r="J108" s="398"/>
      <c r="K108" s="448"/>
      <c r="L108" s="478"/>
      <c r="M108" s="389"/>
      <c r="N108" s="177"/>
    </row>
    <row r="109" spans="1:14" s="16" customFormat="1" ht="18" customHeight="1" thickBot="1">
      <c r="A109" s="399"/>
      <c r="B109" s="400"/>
      <c r="C109" s="400"/>
      <c r="D109" s="400"/>
      <c r="E109" s="400"/>
      <c r="F109" s="400"/>
      <c r="G109" s="400"/>
      <c r="H109" s="400"/>
      <c r="I109" s="400"/>
      <c r="J109" s="401"/>
      <c r="K109" s="448"/>
      <c r="L109" s="479"/>
      <c r="M109" s="391"/>
      <c r="N109" s="177"/>
    </row>
    <row r="110" spans="1:14" s="2" customFormat="1" ht="14.25" customHeight="1">
      <c r="A110" s="39">
        <v>1</v>
      </c>
      <c r="B110" s="413" t="s">
        <v>33</v>
      </c>
      <c r="C110" s="414"/>
      <c r="D110" s="414"/>
      <c r="E110" s="414"/>
      <c r="F110" s="414"/>
      <c r="G110" s="414"/>
      <c r="H110" s="414"/>
      <c r="I110" s="415"/>
      <c r="J110" s="175">
        <f>ROUND((J107-(J83+J89+J95+J101+J77+J70+J56)),0)</f>
        <v>0</v>
      </c>
      <c r="K110" s="448"/>
      <c r="L110" s="165">
        <f>ROUND((L107-(L83+L89+L95+L101+L77+L70+L56)),0)</f>
        <v>0</v>
      </c>
      <c r="M110" s="179">
        <f>ROUND((M107-(M83+M89+M95+M101+M77+M70+M56)),0)</f>
        <v>0</v>
      </c>
      <c r="N110" s="177"/>
    </row>
    <row r="111" spans="1:14" s="2" customFormat="1" ht="14.25" customHeight="1">
      <c r="A111" s="10">
        <v>2</v>
      </c>
      <c r="B111" s="385" t="s">
        <v>40</v>
      </c>
      <c r="C111" s="386"/>
      <c r="D111" s="386"/>
      <c r="E111" s="386"/>
      <c r="F111" s="386"/>
      <c r="G111" s="386"/>
      <c r="H111" s="386"/>
      <c r="I111" s="387"/>
      <c r="J111" s="176"/>
      <c r="K111" s="448"/>
      <c r="L111" s="306"/>
      <c r="M111" s="307"/>
      <c r="N111" s="177"/>
    </row>
    <row r="112" spans="1:14" s="2" customFormat="1" ht="3" customHeight="1">
      <c r="A112" s="11"/>
      <c r="B112" s="29"/>
      <c r="C112" s="30"/>
      <c r="D112" s="29"/>
      <c r="E112" s="29"/>
      <c r="F112" s="26"/>
      <c r="G112" s="26"/>
      <c r="H112" s="26"/>
      <c r="I112" s="26"/>
      <c r="J112" s="40"/>
      <c r="K112" s="448"/>
      <c r="L112" s="491"/>
      <c r="M112" s="465"/>
      <c r="N112" s="177"/>
    </row>
    <row r="113" spans="1:14" s="2" customFormat="1" ht="18" customHeight="1" thickBot="1">
      <c r="A113" s="428" t="s">
        <v>35</v>
      </c>
      <c r="B113" s="429"/>
      <c r="C113" s="429"/>
      <c r="D113" s="429"/>
      <c r="E113" s="429"/>
      <c r="F113" s="429"/>
      <c r="G113" s="429"/>
      <c r="H113" s="429"/>
      <c r="I113" s="430"/>
      <c r="J113" s="78">
        <f>IF($J$3="yes",(IF(OR(J111=0.1,J111=0.15),(ROUND(J111*J107,0)),(ROUND(J111*J110,0)))),0)</f>
        <v>0</v>
      </c>
      <c r="K113" s="448"/>
      <c r="L113" s="280">
        <f>IF($J$3="yes",(IF(OR(J111=0.1,J111=0.15),(ROUND(L111*L107,0)),(ROUND(L111*L110,0)))),0)</f>
        <v>0</v>
      </c>
      <c r="M113" s="279">
        <f>IF($J$3="yes",(IF(OR(J111=0.1,J111=0.15),(ROUND(M111*M107,0)),(ROUND(M111*M110,0)))),0)</f>
        <v>0</v>
      </c>
      <c r="N113" s="177"/>
    </row>
    <row r="114" spans="1:14" s="2" customFormat="1" ht="12" customHeight="1">
      <c r="A114" s="396" t="s">
        <v>41</v>
      </c>
      <c r="B114" s="397"/>
      <c r="C114" s="397"/>
      <c r="D114" s="397"/>
      <c r="E114" s="397"/>
      <c r="F114" s="397"/>
      <c r="G114" s="397"/>
      <c r="H114" s="397"/>
      <c r="I114" s="397"/>
      <c r="J114" s="398"/>
      <c r="K114" s="448"/>
      <c r="L114" s="478"/>
      <c r="M114" s="389"/>
      <c r="N114" s="177"/>
    </row>
    <row r="115" spans="1:14" s="16" customFormat="1" ht="18" customHeight="1" thickBot="1">
      <c r="A115" s="402"/>
      <c r="B115" s="403"/>
      <c r="C115" s="403"/>
      <c r="D115" s="403"/>
      <c r="E115" s="403"/>
      <c r="F115" s="403"/>
      <c r="G115" s="403"/>
      <c r="H115" s="403"/>
      <c r="I115" s="403"/>
      <c r="J115" s="404"/>
      <c r="K115" s="448"/>
      <c r="L115" s="479"/>
      <c r="M115" s="391"/>
      <c r="N115" s="177"/>
    </row>
    <row r="116" spans="1:14" s="2" customFormat="1" ht="18" customHeight="1" thickBot="1">
      <c r="A116" s="425" t="s">
        <v>34</v>
      </c>
      <c r="B116" s="426"/>
      <c r="C116" s="426"/>
      <c r="D116" s="426"/>
      <c r="E116" s="426"/>
      <c r="F116" s="426"/>
      <c r="G116" s="426"/>
      <c r="H116" s="426"/>
      <c r="I116" s="427"/>
      <c r="J116" s="78">
        <f>IF($J$3="yes",ROUND(J113+J107,0),0)</f>
        <v>0</v>
      </c>
      <c r="K116" s="448"/>
      <c r="L116" s="164">
        <f>IF($J$3="yes",ROUND(L113+L107,0),0)</f>
        <v>0</v>
      </c>
      <c r="M116" s="79">
        <f>IF($J$3="yes",ROUND(M113+M107,0),0)</f>
        <v>0</v>
      </c>
      <c r="N116" s="177"/>
    </row>
    <row r="117" spans="1:14" s="2" customFormat="1" ht="12" customHeight="1">
      <c r="A117" s="396" t="s">
        <v>42</v>
      </c>
      <c r="B117" s="397"/>
      <c r="C117" s="397"/>
      <c r="D117" s="397"/>
      <c r="E117" s="397"/>
      <c r="F117" s="397"/>
      <c r="G117" s="397"/>
      <c r="H117" s="397"/>
      <c r="I117" s="397"/>
      <c r="J117" s="398"/>
      <c r="K117" s="448"/>
      <c r="L117" s="478"/>
      <c r="M117" s="389"/>
      <c r="N117" s="177"/>
    </row>
    <row r="118" spans="1:14" s="16" customFormat="1" ht="18" customHeight="1" thickBot="1">
      <c r="A118" s="399"/>
      <c r="B118" s="400"/>
      <c r="C118" s="400"/>
      <c r="D118" s="400"/>
      <c r="E118" s="400"/>
      <c r="F118" s="400"/>
      <c r="G118" s="400"/>
      <c r="H118" s="400"/>
      <c r="I118" s="400"/>
      <c r="J118" s="401"/>
      <c r="K118" s="448"/>
      <c r="L118" s="490"/>
      <c r="M118" s="451"/>
      <c r="N118" s="177"/>
    </row>
    <row r="119" spans="1:14" s="3" customFormat="1" ht="18" customHeight="1" thickBot="1">
      <c r="A119" s="452" t="s">
        <v>24</v>
      </c>
      <c r="B119" s="453"/>
      <c r="C119" s="453"/>
      <c r="D119" s="453"/>
      <c r="E119" s="453"/>
      <c r="F119" s="453"/>
      <c r="G119" s="453"/>
      <c r="H119" s="453"/>
      <c r="I119" s="454"/>
      <c r="J119" s="81">
        <v>0</v>
      </c>
      <c r="K119" s="448"/>
      <c r="L119" s="205"/>
      <c r="M119" s="133">
        <f>IF($J$3="yes",ROUND(J119,0),0)</f>
        <v>0</v>
      </c>
      <c r="N119" s="177"/>
    </row>
    <row r="120" spans="1:14" s="2" customFormat="1" ht="12" customHeight="1">
      <c r="A120" s="396" t="s">
        <v>25</v>
      </c>
      <c r="B120" s="397"/>
      <c r="C120" s="397"/>
      <c r="D120" s="397"/>
      <c r="E120" s="397"/>
      <c r="F120" s="397"/>
      <c r="G120" s="397"/>
      <c r="H120" s="397"/>
      <c r="I120" s="397"/>
      <c r="J120" s="398"/>
      <c r="K120" s="448"/>
      <c r="L120" s="478"/>
      <c r="M120" s="389"/>
      <c r="N120" s="177"/>
    </row>
    <row r="121" spans="1:14" s="16" customFormat="1" ht="18" customHeight="1" thickBot="1">
      <c r="A121" s="399"/>
      <c r="B121" s="400"/>
      <c r="C121" s="400"/>
      <c r="D121" s="400"/>
      <c r="E121" s="400"/>
      <c r="F121" s="400"/>
      <c r="G121" s="400"/>
      <c r="H121" s="400"/>
      <c r="I121" s="400"/>
      <c r="J121" s="401"/>
      <c r="K121" s="448"/>
      <c r="L121" s="479"/>
      <c r="M121" s="391"/>
      <c r="N121" s="177"/>
    </row>
    <row r="122" spans="1:14" ht="33.75" customHeight="1" thickBot="1">
      <c r="A122" s="416" t="s">
        <v>26</v>
      </c>
      <c r="B122" s="417"/>
      <c r="C122" s="417"/>
      <c r="D122" s="417"/>
      <c r="E122" s="417"/>
      <c r="F122" s="417"/>
      <c r="G122" s="417"/>
      <c r="H122" s="417"/>
      <c r="I122" s="418"/>
      <c r="J122" s="80">
        <f>IF($J$3="yes",ROUND(J116-J119,0),0)</f>
        <v>0</v>
      </c>
      <c r="K122" s="449"/>
      <c r="L122" s="166">
        <f>IF($J$3="yes",ROUND(L116-L119,0),0)</f>
        <v>0</v>
      </c>
      <c r="M122" s="167">
        <f>IF($J$3="yes",ROUND(M116-M119,0),0)</f>
        <v>0</v>
      </c>
      <c r="N122" s="177"/>
    </row>
    <row r="124" spans="1:17" ht="18.75">
      <c r="A124" s="320"/>
      <c r="B124" s="486"/>
      <c r="C124" s="486"/>
      <c r="D124" s="281" t="s">
        <v>166</v>
      </c>
      <c r="Q124" s="13">
        <v>0.55</v>
      </c>
    </row>
    <row r="125" ht="12.75">
      <c r="Q125" s="13">
        <v>0.52</v>
      </c>
    </row>
    <row r="126" ht="12.75">
      <c r="Q126" s="13">
        <v>0.5</v>
      </c>
    </row>
    <row r="127" ht="12.75">
      <c r="Q127" s="13">
        <v>0.48</v>
      </c>
    </row>
    <row r="128" ht="12.75">
      <c r="Q128" s="13">
        <v>0.47</v>
      </c>
    </row>
    <row r="129" ht="12.75">
      <c r="Q129" s="13">
        <v>0.465</v>
      </c>
    </row>
    <row r="130" ht="12.75">
      <c r="Q130" s="13">
        <v>0.46</v>
      </c>
    </row>
    <row r="131" ht="12.75">
      <c r="Q131" s="13">
        <v>0.325</v>
      </c>
    </row>
    <row r="132" ht="12.75">
      <c r="Q132" s="13">
        <v>0.315</v>
      </c>
    </row>
    <row r="133" ht="12.75">
      <c r="Q133" s="13">
        <v>0.3</v>
      </c>
    </row>
    <row r="134" ht="12.75">
      <c r="Q134" s="13">
        <v>0.26</v>
      </c>
    </row>
    <row r="135" ht="12.75">
      <c r="Q135" s="13">
        <v>0.15</v>
      </c>
    </row>
    <row r="136" ht="12.75">
      <c r="Q136" s="13">
        <v>0.1</v>
      </c>
    </row>
    <row r="137" ht="12.75">
      <c r="Q137" s="13">
        <v>0.08</v>
      </c>
    </row>
    <row r="138" ht="12.75">
      <c r="Q138" s="13">
        <v>0</v>
      </c>
    </row>
  </sheetData>
  <sheetProtection sheet="1" selectLockedCells="1"/>
  <mergeCells count="130">
    <mergeCell ref="B124:C124"/>
    <mergeCell ref="L91:M91"/>
    <mergeCell ref="A92:A96"/>
    <mergeCell ref="B92:C96"/>
    <mergeCell ref="D92:I92"/>
    <mergeCell ref="D93:I93"/>
    <mergeCell ref="D94:I94"/>
    <mergeCell ref="D95:I95"/>
    <mergeCell ref="D96:I96"/>
    <mergeCell ref="A104:I104"/>
    <mergeCell ref="L85:M85"/>
    <mergeCell ref="A86:A90"/>
    <mergeCell ref="B86:C90"/>
    <mergeCell ref="D86:I86"/>
    <mergeCell ref="D87:I87"/>
    <mergeCell ref="D88:I88"/>
    <mergeCell ref="D89:I89"/>
    <mergeCell ref="D90:I90"/>
    <mergeCell ref="A1:M1"/>
    <mergeCell ref="A2:M2"/>
    <mergeCell ref="A5:B5"/>
    <mergeCell ref="E5:F5"/>
    <mergeCell ref="G5:H5"/>
    <mergeCell ref="J3:J4"/>
    <mergeCell ref="L3:L5"/>
    <mergeCell ref="A4:B4"/>
    <mergeCell ref="A3:B3"/>
    <mergeCell ref="G3:H3"/>
    <mergeCell ref="L6:M7"/>
    <mergeCell ref="L8:M8"/>
    <mergeCell ref="A19:J20"/>
    <mergeCell ref="L19:M20"/>
    <mergeCell ref="G4:H4"/>
    <mergeCell ref="C5:D5"/>
    <mergeCell ref="M3:M5"/>
    <mergeCell ref="C3:D3"/>
    <mergeCell ref="E3:F3"/>
    <mergeCell ref="C4:D4"/>
    <mergeCell ref="A44:I44"/>
    <mergeCell ref="L45:M45"/>
    <mergeCell ref="A46:I46"/>
    <mergeCell ref="L35:M35"/>
    <mergeCell ref="A36:I36"/>
    <mergeCell ref="A37:J38"/>
    <mergeCell ref="L37:M38"/>
    <mergeCell ref="B39:I39"/>
    <mergeCell ref="B40:I40"/>
    <mergeCell ref="K3:K46"/>
    <mergeCell ref="B60:I60"/>
    <mergeCell ref="A51:J52"/>
    <mergeCell ref="L51:M52"/>
    <mergeCell ref="A47:M47"/>
    <mergeCell ref="B54:I54"/>
    <mergeCell ref="A50:B50"/>
    <mergeCell ref="C48:D48"/>
    <mergeCell ref="A48:B48"/>
    <mergeCell ref="G48:H48"/>
    <mergeCell ref="E48:F48"/>
    <mergeCell ref="A62:I62"/>
    <mergeCell ref="A63:J64"/>
    <mergeCell ref="L63:M64"/>
    <mergeCell ref="B65:I65"/>
    <mergeCell ref="B66:I66"/>
    <mergeCell ref="L55:M55"/>
    <mergeCell ref="A56:I56"/>
    <mergeCell ref="A57:J58"/>
    <mergeCell ref="L57:M58"/>
    <mergeCell ref="B59:I59"/>
    <mergeCell ref="B67:I67"/>
    <mergeCell ref="B68:I68"/>
    <mergeCell ref="L69:M69"/>
    <mergeCell ref="A70:I70"/>
    <mergeCell ref="A71:J72"/>
    <mergeCell ref="L71:M72"/>
    <mergeCell ref="B73:I73"/>
    <mergeCell ref="B74:I74"/>
    <mergeCell ref="B75:I75"/>
    <mergeCell ref="B76:I76"/>
    <mergeCell ref="B78:I78"/>
    <mergeCell ref="L79:M79"/>
    <mergeCell ref="A80:A84"/>
    <mergeCell ref="B80:C84"/>
    <mergeCell ref="D80:I80"/>
    <mergeCell ref="D81:I81"/>
    <mergeCell ref="D82:I82"/>
    <mergeCell ref="D83:I83"/>
    <mergeCell ref="D84:I84"/>
    <mergeCell ref="A105:J106"/>
    <mergeCell ref="L105:M106"/>
    <mergeCell ref="A107:I107"/>
    <mergeCell ref="A108:J109"/>
    <mergeCell ref="L108:M109"/>
    <mergeCell ref="B110:I110"/>
    <mergeCell ref="A120:J121"/>
    <mergeCell ref="L120:M121"/>
    <mergeCell ref="A122:I122"/>
    <mergeCell ref="A113:I113"/>
    <mergeCell ref="A114:J115"/>
    <mergeCell ref="L114:M115"/>
    <mergeCell ref="A116:I116"/>
    <mergeCell ref="A117:J118"/>
    <mergeCell ref="L117:M118"/>
    <mergeCell ref="C50:D50"/>
    <mergeCell ref="E50:F50"/>
    <mergeCell ref="G50:H50"/>
    <mergeCell ref="G49:H49"/>
    <mergeCell ref="L61:M61"/>
    <mergeCell ref="C49:D49"/>
    <mergeCell ref="E49:F49"/>
    <mergeCell ref="K48:K122"/>
    <mergeCell ref="L97:M97"/>
    <mergeCell ref="A119:I119"/>
    <mergeCell ref="B111:I111"/>
    <mergeCell ref="L112:M112"/>
    <mergeCell ref="E4:F4"/>
    <mergeCell ref="B41:I41"/>
    <mergeCell ref="B42:I42"/>
    <mergeCell ref="L43:M43"/>
    <mergeCell ref="A6:J7"/>
    <mergeCell ref="J48:J50"/>
    <mergeCell ref="L48:L50"/>
    <mergeCell ref="M48:M50"/>
    <mergeCell ref="L103:M103"/>
    <mergeCell ref="A98:A102"/>
    <mergeCell ref="B98:C102"/>
    <mergeCell ref="D98:I98"/>
    <mergeCell ref="D99:I99"/>
    <mergeCell ref="D100:I100"/>
    <mergeCell ref="D101:I101"/>
    <mergeCell ref="D102:I102"/>
  </mergeCells>
  <dataValidations count="3">
    <dataValidation type="whole" operator="notBetween" allowBlank="1" showInputMessage="1" showErrorMessage="1" sqref="J53:J54">
      <formula1>1</formula1>
      <formula2>4999</formula2>
    </dataValidation>
    <dataValidation type="list" allowBlank="1" showInputMessage="1" showErrorMessage="1" sqref="L112">
      <formula1>$Q$124:$Q$129</formula1>
    </dataValidation>
    <dataValidation type="list" allowBlank="1" showInputMessage="1" showErrorMessage="1" sqref="J111">
      <formula1>$Q$124:$Q$138</formula1>
    </dataValidation>
  </dataValidations>
  <printOptions horizontalCentered="1" verticalCentered="1"/>
  <pageMargins left="0.49" right="0.25" top="0.25" bottom="0.5" header="0.3" footer="0.18"/>
  <pageSetup fitToHeight="2" horizontalDpi="600" verticalDpi="600" orientation="portrait" scale="40" r:id="rId4"/>
  <headerFooter>
    <oddFooter>&amp;R&amp;12Grant Proposal Budget
Year 1
Page &amp;P of &amp;N</oddFooter>
  </headerFooter>
  <rowBreaks count="1" manualBreakCount="1">
    <brk id="46" max="12"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tabColor rgb="FF7030A0"/>
  </sheetPr>
  <dimension ref="A1:BM139"/>
  <sheetViews>
    <sheetView showGridLines="0" zoomScale="70" zoomScaleNormal="70" zoomScaleSheetLayoutView="75" zoomScalePageLayoutView="0" workbookViewId="0" topLeftCell="A1">
      <pane ySplit="5" topLeftCell="A39" activePane="bottomLeft" state="frozen"/>
      <selection pane="topLeft" activeCell="A1" sqref="A1"/>
      <selection pane="bottomLeft" activeCell="A125" sqref="A125"/>
    </sheetView>
  </sheetViews>
  <sheetFormatPr defaultColWidth="9.140625" defaultRowHeight="12.75"/>
  <cols>
    <col min="1" max="1" width="5.140625" style="1" customWidth="1"/>
    <col min="2" max="3" width="25.7109375" style="1" customWidth="1"/>
    <col min="4" max="8" width="11.7109375" style="1" customWidth="1"/>
    <col min="9" max="12" width="20.7109375" style="1" customWidth="1"/>
    <col min="13" max="13" width="12.57421875" style="1" hidden="1" customWidth="1"/>
    <col min="14" max="19" width="20.7109375" style="1" customWidth="1"/>
    <col min="20" max="20" width="2.57421875" style="1" customWidth="1"/>
    <col min="21" max="22" width="25.7109375" style="1" customWidth="1"/>
    <col min="23" max="23" width="6.8515625" style="1" hidden="1" customWidth="1"/>
    <col min="24" max="24" width="6.140625" style="55" customWidth="1"/>
    <col min="25" max="25" width="9.140625" style="1" customWidth="1"/>
    <col min="26" max="26" width="10.140625" style="1" customWidth="1"/>
    <col min="27" max="27" width="9.140625" style="1" hidden="1" customWidth="1"/>
    <col min="28" max="28" width="9.140625" style="1" customWidth="1"/>
    <col min="29" max="29" width="11.421875" style="1" bestFit="1" customWidth="1"/>
    <col min="30" max="16384" width="9.140625" style="1" customWidth="1"/>
  </cols>
  <sheetData>
    <row r="1" spans="1:22" ht="30" customHeight="1" thickBot="1">
      <c r="A1" s="589" t="s">
        <v>156</v>
      </c>
      <c r="B1" s="590"/>
      <c r="C1" s="590"/>
      <c r="D1" s="590"/>
      <c r="E1" s="590"/>
      <c r="F1" s="590"/>
      <c r="G1" s="590"/>
      <c r="H1" s="590"/>
      <c r="I1" s="590"/>
      <c r="J1" s="590"/>
      <c r="K1" s="590"/>
      <c r="L1" s="590"/>
      <c r="M1" s="590"/>
      <c r="N1" s="590"/>
      <c r="O1" s="590"/>
      <c r="P1" s="590"/>
      <c r="Q1" s="590"/>
      <c r="R1" s="590"/>
      <c r="S1" s="590"/>
      <c r="T1" s="590"/>
      <c r="U1" s="590"/>
      <c r="V1" s="591"/>
    </row>
    <row r="2" spans="1:22" ht="109.5" customHeight="1" thickBot="1">
      <c r="A2" s="492" t="s">
        <v>115</v>
      </c>
      <c r="B2" s="493"/>
      <c r="C2" s="493"/>
      <c r="D2" s="493"/>
      <c r="E2" s="493"/>
      <c r="F2" s="493"/>
      <c r="G2" s="493"/>
      <c r="H2" s="493"/>
      <c r="I2" s="493"/>
      <c r="J2" s="493"/>
      <c r="K2" s="493"/>
      <c r="L2" s="493"/>
      <c r="M2" s="493"/>
      <c r="N2" s="493"/>
      <c r="O2" s="493"/>
      <c r="P2" s="493"/>
      <c r="Q2" s="493"/>
      <c r="R2" s="493"/>
      <c r="S2" s="493"/>
      <c r="T2" s="493"/>
      <c r="U2" s="493"/>
      <c r="V2" s="494"/>
    </row>
    <row r="3" spans="1:22" s="218" customFormat="1" ht="35.25" customHeight="1" thickBot="1">
      <c r="A3" s="407" t="s">
        <v>134</v>
      </c>
      <c r="B3" s="408"/>
      <c r="C3" s="421" t="str">
        <f>'YEAR 1'!C3:D3</f>
        <v> </v>
      </c>
      <c r="D3" s="422"/>
      <c r="E3" s="407" t="s">
        <v>93</v>
      </c>
      <c r="F3" s="408"/>
      <c r="G3" s="423" t="str">
        <f>'YEAR 1'!G3:H3</f>
        <v> </v>
      </c>
      <c r="H3" s="599"/>
      <c r="I3" s="424"/>
      <c r="J3" s="602"/>
      <c r="K3" s="603"/>
      <c r="L3" s="604"/>
      <c r="M3" s="224"/>
      <c r="N3" s="519" t="str">
        <f>IF($G$4&gt;0,"yes","no")</f>
        <v>no</v>
      </c>
      <c r="O3" s="519" t="str">
        <f>IF($G$4&gt;1,"yes","no")</f>
        <v>no</v>
      </c>
      <c r="P3" s="519" t="str">
        <f>IF($G$4&gt;2,"yes","no")</f>
        <v>no</v>
      </c>
      <c r="Q3" s="519" t="str">
        <f>IF($G$4&gt;3,"yes","no")</f>
        <v>no</v>
      </c>
      <c r="R3" s="519" t="str">
        <f>IF($G$4&gt;4,"yes","no")</f>
        <v>no</v>
      </c>
      <c r="S3" s="521" t="s">
        <v>67</v>
      </c>
      <c r="T3" s="516"/>
      <c r="U3" s="510" t="s">
        <v>152</v>
      </c>
      <c r="V3" s="513" t="s">
        <v>68</v>
      </c>
    </row>
    <row r="4" spans="1:23" ht="34.5" customHeight="1" thickBot="1">
      <c r="A4" s="407" t="s">
        <v>37</v>
      </c>
      <c r="B4" s="408"/>
      <c r="C4" s="419">
        <f>'YEAR 1'!C4:D4</f>
        <v>0</v>
      </c>
      <c r="D4" s="420"/>
      <c r="E4" s="407" t="s">
        <v>31</v>
      </c>
      <c r="F4" s="408"/>
      <c r="G4" s="421">
        <f>'YEAR 1'!G4:H4</f>
        <v>0</v>
      </c>
      <c r="H4" s="422"/>
      <c r="I4" s="586"/>
      <c r="J4" s="605"/>
      <c r="K4" s="606"/>
      <c r="L4" s="607"/>
      <c r="M4" s="225"/>
      <c r="N4" s="520"/>
      <c r="O4" s="520"/>
      <c r="P4" s="520"/>
      <c r="Q4" s="520"/>
      <c r="R4" s="520"/>
      <c r="S4" s="522"/>
      <c r="T4" s="517"/>
      <c r="U4" s="511"/>
      <c r="V4" s="514"/>
      <c r="W4" s="5"/>
    </row>
    <row r="5" spans="1:23" ht="34.5" customHeight="1" thickBot="1">
      <c r="A5" s="474" t="s">
        <v>0</v>
      </c>
      <c r="B5" s="475"/>
      <c r="C5" s="419">
        <f>'YEAR 1'!C5:D5</f>
        <v>0</v>
      </c>
      <c r="D5" s="420"/>
      <c r="E5" s="407" t="s">
        <v>36</v>
      </c>
      <c r="F5" s="408"/>
      <c r="G5" s="442">
        <f>'YEAR 1'!G5:H5</f>
        <v>0</v>
      </c>
      <c r="H5" s="600"/>
      <c r="I5" s="601"/>
      <c r="J5" s="608"/>
      <c r="K5" s="609"/>
      <c r="L5" s="610"/>
      <c r="M5" s="225"/>
      <c r="N5" s="87" t="s">
        <v>96</v>
      </c>
      <c r="O5" s="87" t="s">
        <v>97</v>
      </c>
      <c r="P5" s="87" t="s">
        <v>98</v>
      </c>
      <c r="Q5" s="87" t="s">
        <v>99</v>
      </c>
      <c r="R5" s="87" t="s">
        <v>100</v>
      </c>
      <c r="S5" s="523"/>
      <c r="T5" s="517"/>
      <c r="U5" s="512"/>
      <c r="V5" s="515"/>
      <c r="W5" s="6"/>
    </row>
    <row r="6" spans="1:23" ht="12" customHeight="1">
      <c r="A6" s="555" t="s">
        <v>6</v>
      </c>
      <c r="B6" s="556"/>
      <c r="C6" s="556"/>
      <c r="D6" s="556"/>
      <c r="E6" s="556"/>
      <c r="F6" s="556"/>
      <c r="G6" s="556"/>
      <c r="H6" s="556"/>
      <c r="I6" s="556"/>
      <c r="J6" s="556"/>
      <c r="K6" s="556"/>
      <c r="L6" s="556"/>
      <c r="M6" s="556"/>
      <c r="N6" s="556"/>
      <c r="O6" s="556"/>
      <c r="P6" s="556"/>
      <c r="Q6" s="556"/>
      <c r="R6" s="556"/>
      <c r="S6" s="556"/>
      <c r="T6" s="517"/>
      <c r="U6" s="526"/>
      <c r="V6" s="527"/>
      <c r="W6" s="6"/>
    </row>
    <row r="7" spans="1:24" s="17" customFormat="1" ht="18" customHeight="1" thickBot="1">
      <c r="A7" s="584"/>
      <c r="B7" s="585"/>
      <c r="C7" s="585"/>
      <c r="D7" s="585"/>
      <c r="E7" s="585"/>
      <c r="F7" s="585"/>
      <c r="G7" s="585"/>
      <c r="H7" s="585"/>
      <c r="I7" s="585"/>
      <c r="J7" s="585"/>
      <c r="K7" s="585"/>
      <c r="L7" s="585"/>
      <c r="M7" s="585"/>
      <c r="N7" s="585"/>
      <c r="O7" s="585"/>
      <c r="P7" s="585"/>
      <c r="Q7" s="585"/>
      <c r="R7" s="585"/>
      <c r="S7" s="585"/>
      <c r="T7" s="517"/>
      <c r="U7" s="528"/>
      <c r="V7" s="529"/>
      <c r="W7" s="16" t="s">
        <v>20</v>
      </c>
      <c r="X7" s="56"/>
    </row>
    <row r="8" spans="1:23" ht="27" customHeight="1" thickBot="1">
      <c r="A8" s="549"/>
      <c r="B8" s="597" t="s">
        <v>1</v>
      </c>
      <c r="C8" s="597" t="s">
        <v>2</v>
      </c>
      <c r="D8" s="594" t="s">
        <v>29</v>
      </c>
      <c r="E8" s="595"/>
      <c r="F8" s="595"/>
      <c r="G8" s="595"/>
      <c r="H8" s="596"/>
      <c r="I8" s="524" t="s">
        <v>92</v>
      </c>
      <c r="J8" s="524" t="s">
        <v>30</v>
      </c>
      <c r="K8" s="524" t="s">
        <v>157</v>
      </c>
      <c r="L8" s="524" t="s">
        <v>3</v>
      </c>
      <c r="M8" s="524" t="s">
        <v>21</v>
      </c>
      <c r="N8" s="592"/>
      <c r="O8" s="592"/>
      <c r="P8" s="592"/>
      <c r="Q8" s="592"/>
      <c r="R8" s="592"/>
      <c r="S8" s="592"/>
      <c r="T8" s="517"/>
      <c r="U8" s="545"/>
      <c r="V8" s="546"/>
      <c r="W8" s="2" t="s">
        <v>4</v>
      </c>
    </row>
    <row r="9" spans="1:24" ht="46.5" customHeight="1" thickBot="1">
      <c r="A9" s="550"/>
      <c r="B9" s="598"/>
      <c r="C9" s="598"/>
      <c r="D9" s="93" t="s">
        <v>52</v>
      </c>
      <c r="E9" s="93" t="s">
        <v>53</v>
      </c>
      <c r="F9" s="93" t="s">
        <v>54</v>
      </c>
      <c r="G9" s="93" t="s">
        <v>55</v>
      </c>
      <c r="H9" s="94" t="s">
        <v>56</v>
      </c>
      <c r="I9" s="525"/>
      <c r="J9" s="525"/>
      <c r="K9" s="525"/>
      <c r="L9" s="525"/>
      <c r="M9" s="525"/>
      <c r="N9" s="593"/>
      <c r="O9" s="593"/>
      <c r="P9" s="593"/>
      <c r="Q9" s="593"/>
      <c r="R9" s="593"/>
      <c r="S9" s="593"/>
      <c r="T9" s="517"/>
      <c r="U9" s="547"/>
      <c r="V9" s="548"/>
      <c r="W9" s="2"/>
      <c r="X9" s="54"/>
    </row>
    <row r="10" spans="1:29" s="2" customFormat="1" ht="34.5" customHeight="1">
      <c r="A10" s="95">
        <v>1</v>
      </c>
      <c r="B10" s="89" t="str">
        <f>'YEAR 1'!B9</f>
        <v> </v>
      </c>
      <c r="C10" s="92" t="s">
        <v>28</v>
      </c>
      <c r="D10" s="318">
        <f>'YEAR 1'!D9</f>
        <v>0</v>
      </c>
      <c r="E10" s="318">
        <f>'YEAR 2'!D9</f>
        <v>0</v>
      </c>
      <c r="F10" s="318">
        <f>'YEAR 3'!D9</f>
        <v>0</v>
      </c>
      <c r="G10" s="318">
        <f>'YEAR 4'!D9</f>
        <v>0</v>
      </c>
      <c r="H10" s="319">
        <f>'YEAR 5'!D9</f>
        <v>0</v>
      </c>
      <c r="I10" s="96">
        <f>'YEAR 1'!E9</f>
        <v>0</v>
      </c>
      <c r="J10" s="88">
        <f>'YEAR 1'!F9</f>
        <v>0</v>
      </c>
      <c r="K10" s="88">
        <f>'YEAR 1'!G9</f>
        <v>0</v>
      </c>
      <c r="L10" s="88">
        <f>'YEAR 1'!H9</f>
        <v>0</v>
      </c>
      <c r="M10" s="44" t="e">
        <f>#REF!</f>
        <v>#REF!</v>
      </c>
      <c r="N10" s="82">
        <f>'YEAR 1'!J9</f>
        <v>0</v>
      </c>
      <c r="O10" s="82">
        <f>'YEAR 2'!J9</f>
        <v>0</v>
      </c>
      <c r="P10" s="82">
        <f>'YEAR 3'!J9</f>
        <v>0</v>
      </c>
      <c r="Q10" s="82">
        <f>'YEAR 4'!J9</f>
        <v>0</v>
      </c>
      <c r="R10" s="82">
        <f>'YEAR 5'!J9</f>
        <v>0</v>
      </c>
      <c r="S10" s="149">
        <f aca="true" t="shared" si="0" ref="S10:S15">ROUND((SUM(N10:R10)),0)</f>
        <v>0</v>
      </c>
      <c r="T10" s="517"/>
      <c r="U10" s="60">
        <f>ROUND('YEAR 1'!L9+'YEAR 2'!L9+'YEAR 3'!L9+'YEAR 4'!L9+'YEAR 5'!L9,0)</f>
        <v>0</v>
      </c>
      <c r="V10" s="304">
        <f>ROUND('YEAR 1'!M9+'YEAR 2'!M9+'YEAR 3'!M9+'YEAR 4'!M9+'YEAR 5'!M9,0)</f>
        <v>0</v>
      </c>
      <c r="W10" s="4"/>
      <c r="X10" s="177"/>
      <c r="AC10" s="53"/>
    </row>
    <row r="11" spans="1:24" s="2" customFormat="1" ht="34.5" customHeight="1">
      <c r="A11" s="95">
        <v>2</v>
      </c>
      <c r="B11" s="89" t="str">
        <f>'YEAR 1'!B10</f>
        <v> </v>
      </c>
      <c r="C11" s="90" t="str">
        <f>'YEAR 1'!C10</f>
        <v> </v>
      </c>
      <c r="D11" s="318">
        <f>'YEAR 1'!D10</f>
        <v>0</v>
      </c>
      <c r="E11" s="318">
        <f>'YEAR 2'!D10</f>
        <v>0</v>
      </c>
      <c r="F11" s="318">
        <f>'YEAR 3'!D10</f>
        <v>0</v>
      </c>
      <c r="G11" s="318">
        <f>'YEAR 4'!D10</f>
        <v>0</v>
      </c>
      <c r="H11" s="319">
        <f>'YEAR 5'!D10</f>
        <v>0</v>
      </c>
      <c r="I11" s="96">
        <f>'YEAR 1'!E10</f>
        <v>0</v>
      </c>
      <c r="J11" s="88">
        <f>'YEAR 1'!F10</f>
        <v>0</v>
      </c>
      <c r="K11" s="88">
        <f>'YEAR 1'!G10</f>
        <v>0</v>
      </c>
      <c r="L11" s="88">
        <f>'YEAR 1'!H10</f>
        <v>0</v>
      </c>
      <c r="M11" s="27" t="e">
        <f>#REF!</f>
        <v>#REF!</v>
      </c>
      <c r="N11" s="82">
        <f>'YEAR 1'!J10</f>
        <v>0</v>
      </c>
      <c r="O11" s="82">
        <f>'YEAR 2'!J10</f>
        <v>0</v>
      </c>
      <c r="P11" s="82">
        <f>'YEAR 3'!J10</f>
        <v>0</v>
      </c>
      <c r="Q11" s="82">
        <f>'YEAR 4'!J10</f>
        <v>0</v>
      </c>
      <c r="R11" s="82">
        <f>'YEAR 5'!J10</f>
        <v>0</v>
      </c>
      <c r="S11" s="149">
        <f t="shared" si="0"/>
        <v>0</v>
      </c>
      <c r="T11" s="517"/>
      <c r="U11" s="60">
        <f>ROUND('YEAR 1'!L10+'YEAR 2'!L10+'YEAR 3'!L10+'YEAR 4'!L10+'YEAR 5'!L10,0)</f>
        <v>0</v>
      </c>
      <c r="V11" s="304">
        <f>ROUND('YEAR 1'!M10+'YEAR 2'!M10+'YEAR 3'!M10+'YEAR 4'!M10+'YEAR 5'!M10,0)</f>
        <v>0</v>
      </c>
      <c r="W11" s="4"/>
      <c r="X11" s="177"/>
    </row>
    <row r="12" spans="1:24" s="2" customFormat="1" ht="34.5" customHeight="1">
      <c r="A12" s="95">
        <v>3</v>
      </c>
      <c r="B12" s="89" t="str">
        <f>'YEAR 1'!B11</f>
        <v> </v>
      </c>
      <c r="C12" s="90" t="str">
        <f>'YEAR 1'!C11</f>
        <v> </v>
      </c>
      <c r="D12" s="318">
        <f>'YEAR 1'!D11</f>
        <v>0</v>
      </c>
      <c r="E12" s="318">
        <f>'YEAR 2'!D11</f>
        <v>0</v>
      </c>
      <c r="F12" s="318">
        <f>'YEAR 3'!D11</f>
        <v>0</v>
      </c>
      <c r="G12" s="318">
        <f>'YEAR 4'!D11</f>
        <v>0</v>
      </c>
      <c r="H12" s="319">
        <f>'YEAR 5'!D11</f>
        <v>0</v>
      </c>
      <c r="I12" s="96">
        <f>'YEAR 1'!E11</f>
        <v>0</v>
      </c>
      <c r="J12" s="88">
        <f>'YEAR 1'!F11</f>
        <v>0</v>
      </c>
      <c r="K12" s="88">
        <f>'YEAR 1'!G11</f>
        <v>0</v>
      </c>
      <c r="L12" s="88">
        <f>'YEAR 1'!H11</f>
        <v>0</v>
      </c>
      <c r="M12" s="27" t="e">
        <f>#REF!</f>
        <v>#REF!</v>
      </c>
      <c r="N12" s="82">
        <f>'YEAR 1'!J11</f>
        <v>0</v>
      </c>
      <c r="O12" s="82">
        <f>'YEAR 2'!J11</f>
        <v>0</v>
      </c>
      <c r="P12" s="82">
        <f>'YEAR 3'!J11</f>
        <v>0</v>
      </c>
      <c r="Q12" s="82">
        <f>'YEAR 4'!J11</f>
        <v>0</v>
      </c>
      <c r="R12" s="82">
        <f>'YEAR 5'!J11</f>
        <v>0</v>
      </c>
      <c r="S12" s="149">
        <f t="shared" si="0"/>
        <v>0</v>
      </c>
      <c r="T12" s="517"/>
      <c r="U12" s="60">
        <f>ROUND('YEAR 1'!L11+'YEAR 2'!L11+'YEAR 3'!L11+'YEAR 4'!L11+'YEAR 5'!L11,0)</f>
        <v>0</v>
      </c>
      <c r="V12" s="304">
        <f>ROUND('YEAR 1'!M11+'YEAR 2'!M11+'YEAR 3'!M11+'YEAR 4'!M11+'YEAR 5'!M11,0)</f>
        <v>0</v>
      </c>
      <c r="W12" s="4"/>
      <c r="X12" s="177"/>
    </row>
    <row r="13" spans="1:24" s="2" customFormat="1" ht="34.5" customHeight="1">
      <c r="A13" s="97">
        <v>4</v>
      </c>
      <c r="B13" s="89" t="str">
        <f>'YEAR 1'!B12</f>
        <v> </v>
      </c>
      <c r="C13" s="90" t="str">
        <f>'YEAR 1'!C12</f>
        <v> </v>
      </c>
      <c r="D13" s="318">
        <f>'YEAR 1'!D12</f>
        <v>0</v>
      </c>
      <c r="E13" s="318">
        <f>'YEAR 2'!D12</f>
        <v>0</v>
      </c>
      <c r="F13" s="318">
        <f>'YEAR 3'!D12</f>
        <v>0</v>
      </c>
      <c r="G13" s="318">
        <f>'YEAR 4'!D12</f>
        <v>0</v>
      </c>
      <c r="H13" s="319">
        <f>'YEAR 5'!D12</f>
        <v>0</v>
      </c>
      <c r="I13" s="96">
        <f>'YEAR 1'!E12</f>
        <v>0</v>
      </c>
      <c r="J13" s="88">
        <f>'YEAR 1'!F12</f>
        <v>0</v>
      </c>
      <c r="K13" s="88">
        <f>'YEAR 1'!G12</f>
        <v>0</v>
      </c>
      <c r="L13" s="88">
        <f>'YEAR 1'!H12</f>
        <v>0</v>
      </c>
      <c r="M13" s="27" t="e">
        <f>#REF!</f>
        <v>#REF!</v>
      </c>
      <c r="N13" s="82">
        <f>'YEAR 1'!J12</f>
        <v>0</v>
      </c>
      <c r="O13" s="82">
        <f>'YEAR 2'!J12</f>
        <v>0</v>
      </c>
      <c r="P13" s="82">
        <f>'YEAR 3'!J12</f>
        <v>0</v>
      </c>
      <c r="Q13" s="82">
        <f>'YEAR 4'!J12</f>
        <v>0</v>
      </c>
      <c r="R13" s="82">
        <f>'YEAR 5'!J12</f>
        <v>0</v>
      </c>
      <c r="S13" s="149">
        <f t="shared" si="0"/>
        <v>0</v>
      </c>
      <c r="T13" s="517"/>
      <c r="U13" s="60">
        <f>ROUND('YEAR 1'!L12+'YEAR 2'!L12+'YEAR 3'!L12+'YEAR 4'!L12+'YEAR 5'!L12,0)</f>
        <v>0</v>
      </c>
      <c r="V13" s="304">
        <f>ROUND('YEAR 1'!M12+'YEAR 2'!M12+'YEAR 3'!M12+'YEAR 4'!M12+'YEAR 5'!M12,0)</f>
        <v>0</v>
      </c>
      <c r="W13" s="4"/>
      <c r="X13" s="177"/>
    </row>
    <row r="14" spans="1:24" s="2" customFormat="1" ht="34.5" customHeight="1">
      <c r="A14" s="97">
        <v>5</v>
      </c>
      <c r="B14" s="89" t="str">
        <f>'YEAR 1'!B13</f>
        <v> </v>
      </c>
      <c r="C14" s="90" t="str">
        <f>'YEAR 1'!C13</f>
        <v> </v>
      </c>
      <c r="D14" s="318">
        <f>'YEAR 1'!D13</f>
        <v>0</v>
      </c>
      <c r="E14" s="318">
        <f>'YEAR 2'!D13</f>
        <v>0</v>
      </c>
      <c r="F14" s="318">
        <f>'YEAR 3'!D13</f>
        <v>0</v>
      </c>
      <c r="G14" s="318">
        <f>'YEAR 4'!D13</f>
        <v>0</v>
      </c>
      <c r="H14" s="319">
        <f>'YEAR 5'!D13</f>
        <v>0</v>
      </c>
      <c r="I14" s="96">
        <f>'YEAR 1'!E13</f>
        <v>0</v>
      </c>
      <c r="J14" s="88">
        <f>'YEAR 1'!F13</f>
        <v>0</v>
      </c>
      <c r="K14" s="88">
        <f>'YEAR 1'!G13</f>
        <v>0</v>
      </c>
      <c r="L14" s="88">
        <f>'YEAR 1'!H13</f>
        <v>0</v>
      </c>
      <c r="M14" s="27" t="e">
        <f>#REF!</f>
        <v>#REF!</v>
      </c>
      <c r="N14" s="82">
        <f>'YEAR 1'!J13</f>
        <v>0</v>
      </c>
      <c r="O14" s="82">
        <f>'YEAR 2'!J13</f>
        <v>0</v>
      </c>
      <c r="P14" s="82">
        <f>'YEAR 3'!J13</f>
        <v>0</v>
      </c>
      <c r="Q14" s="82">
        <f>'YEAR 4'!J13</f>
        <v>0</v>
      </c>
      <c r="R14" s="82">
        <f>'YEAR 5'!J13</f>
        <v>0</v>
      </c>
      <c r="S14" s="149">
        <f t="shared" si="0"/>
        <v>0</v>
      </c>
      <c r="T14" s="517"/>
      <c r="U14" s="60">
        <f>ROUND('YEAR 1'!L13+'YEAR 2'!L13+'YEAR 3'!L13+'YEAR 4'!L13+'YEAR 5'!L13,0)</f>
        <v>0</v>
      </c>
      <c r="V14" s="304">
        <f>ROUND('YEAR 1'!M13+'YEAR 2'!M13+'YEAR 3'!M13+'YEAR 4'!M13+'YEAR 5'!M13,0)</f>
        <v>0</v>
      </c>
      <c r="W14" s="4"/>
      <c r="X14" s="177"/>
    </row>
    <row r="15" spans="1:24" s="2" customFormat="1" ht="34.5" customHeight="1">
      <c r="A15" s="97">
        <v>6</v>
      </c>
      <c r="B15" s="89" t="str">
        <f>'YEAR 1'!B14</f>
        <v> </v>
      </c>
      <c r="C15" s="90" t="str">
        <f>'YEAR 1'!C14</f>
        <v> </v>
      </c>
      <c r="D15" s="318">
        <f>'YEAR 1'!D14</f>
        <v>0</v>
      </c>
      <c r="E15" s="318">
        <f>'YEAR 2'!D14</f>
        <v>0</v>
      </c>
      <c r="F15" s="318">
        <f>'YEAR 3'!D14</f>
        <v>0</v>
      </c>
      <c r="G15" s="318">
        <f>'YEAR 4'!D14</f>
        <v>0</v>
      </c>
      <c r="H15" s="319">
        <f>'YEAR 5'!D14</f>
        <v>0</v>
      </c>
      <c r="I15" s="96">
        <f>'YEAR 1'!E14</f>
        <v>0</v>
      </c>
      <c r="J15" s="88">
        <f>'YEAR 1'!F14</f>
        <v>0</v>
      </c>
      <c r="K15" s="88">
        <f>'YEAR 1'!G14</f>
        <v>0</v>
      </c>
      <c r="L15" s="88">
        <f>'YEAR 1'!H14</f>
        <v>0</v>
      </c>
      <c r="M15" s="27" t="e">
        <f>#REF!</f>
        <v>#REF!</v>
      </c>
      <c r="N15" s="82">
        <f>'YEAR 1'!J14</f>
        <v>0</v>
      </c>
      <c r="O15" s="82">
        <f>'YEAR 2'!J14</f>
        <v>0</v>
      </c>
      <c r="P15" s="82">
        <f>'YEAR 3'!J14</f>
        <v>0</v>
      </c>
      <c r="Q15" s="82">
        <f>'YEAR 4'!J14</f>
        <v>0</v>
      </c>
      <c r="R15" s="82">
        <f>'YEAR 5'!J14</f>
        <v>0</v>
      </c>
      <c r="S15" s="149">
        <f t="shared" si="0"/>
        <v>0</v>
      </c>
      <c r="T15" s="517"/>
      <c r="U15" s="60">
        <f>ROUND('YEAR 1'!L14+'YEAR 2'!L14+'YEAR 3'!L14+'YEAR 4'!L14+'YEAR 5'!L14,0)</f>
        <v>0</v>
      </c>
      <c r="V15" s="304">
        <f>ROUND('YEAR 1'!M14+'YEAR 2'!M14+'YEAR 3'!M14+'YEAR 4'!M14+'YEAR 5'!M14,0)</f>
        <v>0</v>
      </c>
      <c r="W15" s="4"/>
      <c r="X15" s="177"/>
    </row>
    <row r="16" spans="1:24" s="2" customFormat="1" ht="34.5" customHeight="1">
      <c r="A16" s="95">
        <v>7</v>
      </c>
      <c r="B16" s="89" t="str">
        <f>'YEAR 1'!B15</f>
        <v> </v>
      </c>
      <c r="C16" s="90" t="str">
        <f>'YEAR 1'!C15</f>
        <v> </v>
      </c>
      <c r="D16" s="318">
        <f>'YEAR 1'!D15</f>
        <v>0</v>
      </c>
      <c r="E16" s="318">
        <f>'YEAR 2'!D15</f>
        <v>0</v>
      </c>
      <c r="F16" s="318">
        <f>'YEAR 3'!D15</f>
        <v>0</v>
      </c>
      <c r="G16" s="318">
        <f>'YEAR 4'!D15</f>
        <v>0</v>
      </c>
      <c r="H16" s="319">
        <f>'YEAR 5'!D15</f>
        <v>0</v>
      </c>
      <c r="I16" s="96">
        <f>'YEAR 1'!E15</f>
        <v>0</v>
      </c>
      <c r="J16" s="88">
        <f>'YEAR 1'!F15</f>
        <v>0</v>
      </c>
      <c r="K16" s="88">
        <f>'YEAR 1'!G15</f>
        <v>0</v>
      </c>
      <c r="L16" s="88">
        <f>'YEAR 1'!H15</f>
        <v>0</v>
      </c>
      <c r="M16" s="27" t="e">
        <f>#REF!</f>
        <v>#REF!</v>
      </c>
      <c r="N16" s="82">
        <f>'YEAR 1'!J15</f>
        <v>0</v>
      </c>
      <c r="O16" s="82">
        <f>'YEAR 2'!J15</f>
        <v>0</v>
      </c>
      <c r="P16" s="82">
        <f>'YEAR 3'!J15</f>
        <v>0</v>
      </c>
      <c r="Q16" s="82">
        <f>'YEAR 4'!J15</f>
        <v>0</v>
      </c>
      <c r="R16" s="82">
        <f>'YEAR 5'!J15</f>
        <v>0</v>
      </c>
      <c r="S16" s="149">
        <f>ROUND((SUM(N16:R16)),0)</f>
        <v>0</v>
      </c>
      <c r="T16" s="517"/>
      <c r="U16" s="60">
        <f>ROUND('YEAR 1'!L15+'YEAR 2'!L15+'YEAR 3'!L15+'YEAR 4'!L15+'YEAR 5'!L15,0)</f>
        <v>0</v>
      </c>
      <c r="V16" s="304">
        <f>ROUND('YEAR 1'!M15+'YEAR 2'!M15+'YEAR 3'!M15+'YEAR 4'!M15+'YEAR 5'!M15,0)</f>
        <v>0</v>
      </c>
      <c r="W16" s="4"/>
      <c r="X16" s="177"/>
    </row>
    <row r="17" spans="1:24" s="2" customFormat="1" ht="34.5" customHeight="1">
      <c r="A17" s="97">
        <v>8</v>
      </c>
      <c r="B17" s="89" t="str">
        <f>'YEAR 1'!B16</f>
        <v> </v>
      </c>
      <c r="C17" s="90" t="str">
        <f>'YEAR 1'!C16</f>
        <v> </v>
      </c>
      <c r="D17" s="318">
        <f>'YEAR 1'!D16</f>
        <v>0</v>
      </c>
      <c r="E17" s="318">
        <f>'YEAR 2'!D16</f>
        <v>0</v>
      </c>
      <c r="F17" s="318">
        <f>'YEAR 3'!D16</f>
        <v>0</v>
      </c>
      <c r="G17" s="318">
        <f>'YEAR 4'!D16</f>
        <v>0</v>
      </c>
      <c r="H17" s="319">
        <f>'YEAR 5'!D16</f>
        <v>0</v>
      </c>
      <c r="I17" s="96">
        <f>'YEAR 1'!E16</f>
        <v>0</v>
      </c>
      <c r="J17" s="88">
        <f>'YEAR 1'!F16</f>
        <v>0</v>
      </c>
      <c r="K17" s="88">
        <f>'YEAR 1'!G16</f>
        <v>0</v>
      </c>
      <c r="L17" s="88">
        <f>'YEAR 1'!H16</f>
        <v>0</v>
      </c>
      <c r="M17" s="27" t="e">
        <f>#REF!</f>
        <v>#REF!</v>
      </c>
      <c r="N17" s="82">
        <f>'YEAR 1'!J16</f>
        <v>0</v>
      </c>
      <c r="O17" s="82">
        <f>'YEAR 2'!J16</f>
        <v>0</v>
      </c>
      <c r="P17" s="82">
        <f>'YEAR 3'!J16</f>
        <v>0</v>
      </c>
      <c r="Q17" s="82">
        <f>'YEAR 4'!J16</f>
        <v>0</v>
      </c>
      <c r="R17" s="82">
        <f>'YEAR 5'!J16</f>
        <v>0</v>
      </c>
      <c r="S17" s="149">
        <f>ROUND((SUM(N17:R17)),0)</f>
        <v>0</v>
      </c>
      <c r="T17" s="517"/>
      <c r="U17" s="60">
        <f>ROUND('YEAR 1'!L16+'YEAR 2'!L16+'YEAR 3'!L16+'YEAR 4'!L16+'YEAR 5'!L16,0)</f>
        <v>0</v>
      </c>
      <c r="V17" s="304">
        <f>ROUND('YEAR 1'!M16+'YEAR 2'!M16+'YEAR 3'!M16+'YEAR 4'!M16+'YEAR 5'!M16,0)</f>
        <v>0</v>
      </c>
      <c r="W17" s="4"/>
      <c r="X17" s="177"/>
    </row>
    <row r="18" spans="1:24" s="2" customFormat="1" ht="34.5" customHeight="1">
      <c r="A18" s="97">
        <v>9</v>
      </c>
      <c r="B18" s="89" t="str">
        <f>'YEAR 1'!B17</f>
        <v> </v>
      </c>
      <c r="C18" s="90" t="str">
        <f>'YEAR 1'!C17</f>
        <v> </v>
      </c>
      <c r="D18" s="318">
        <f>'YEAR 1'!D17</f>
        <v>0</v>
      </c>
      <c r="E18" s="318">
        <f>'YEAR 2'!D17</f>
        <v>0</v>
      </c>
      <c r="F18" s="318">
        <f>'YEAR 3'!D17</f>
        <v>0</v>
      </c>
      <c r="G18" s="318">
        <f>'YEAR 4'!D17</f>
        <v>0</v>
      </c>
      <c r="H18" s="319">
        <f>'YEAR 5'!D17</f>
        <v>0</v>
      </c>
      <c r="I18" s="96">
        <f>'YEAR 1'!E17</f>
        <v>0</v>
      </c>
      <c r="J18" s="88">
        <f>'YEAR 1'!F17</f>
        <v>0</v>
      </c>
      <c r="K18" s="88">
        <f>'YEAR 1'!G17</f>
        <v>0</v>
      </c>
      <c r="L18" s="88">
        <f>'YEAR 1'!H17</f>
        <v>0</v>
      </c>
      <c r="M18" s="27" t="e">
        <f>#REF!</f>
        <v>#REF!</v>
      </c>
      <c r="N18" s="82">
        <f>'YEAR 1'!J17</f>
        <v>0</v>
      </c>
      <c r="O18" s="82">
        <f>'YEAR 2'!J17</f>
        <v>0</v>
      </c>
      <c r="P18" s="82">
        <f>'YEAR 3'!J17</f>
        <v>0</v>
      </c>
      <c r="Q18" s="82">
        <f>'YEAR 4'!J17</f>
        <v>0</v>
      </c>
      <c r="R18" s="82">
        <f>'YEAR 5'!J17</f>
        <v>0</v>
      </c>
      <c r="S18" s="149">
        <f>ROUND((SUM(N18:R18)),0)</f>
        <v>0</v>
      </c>
      <c r="T18" s="517"/>
      <c r="U18" s="60">
        <f>ROUND('YEAR 1'!L17+'YEAR 2'!L17+'YEAR 3'!L17+'YEAR 4'!L17+'YEAR 5'!L17,0)</f>
        <v>0</v>
      </c>
      <c r="V18" s="304">
        <f>ROUND('YEAR 1'!M17+'YEAR 2'!M17+'YEAR 3'!M17+'YEAR 4'!M17+'YEAR 5'!M17,0)</f>
        <v>0</v>
      </c>
      <c r="W18" s="4"/>
      <c r="X18" s="177"/>
    </row>
    <row r="19" spans="1:24" s="2" customFormat="1" ht="34.5" customHeight="1" thickBot="1">
      <c r="A19" s="97">
        <v>10</v>
      </c>
      <c r="B19" s="89" t="str">
        <f>'YEAR 1'!B18</f>
        <v> </v>
      </c>
      <c r="C19" s="90" t="str">
        <f>'YEAR 1'!C18</f>
        <v> </v>
      </c>
      <c r="D19" s="318">
        <f>'YEAR 1'!D18</f>
        <v>0</v>
      </c>
      <c r="E19" s="318">
        <f>'YEAR 2'!D18</f>
        <v>0</v>
      </c>
      <c r="F19" s="318">
        <f>'YEAR 3'!D18</f>
        <v>0</v>
      </c>
      <c r="G19" s="318">
        <f>'YEAR 4'!D18</f>
        <v>0</v>
      </c>
      <c r="H19" s="319">
        <f>'YEAR 5'!D18</f>
        <v>0</v>
      </c>
      <c r="I19" s="96">
        <f>'YEAR 1'!E18</f>
        <v>0</v>
      </c>
      <c r="J19" s="88">
        <f>'YEAR 1'!F18</f>
        <v>0</v>
      </c>
      <c r="K19" s="88">
        <f>'YEAR 1'!G18</f>
        <v>0</v>
      </c>
      <c r="L19" s="88">
        <f>'YEAR 1'!H18</f>
        <v>0</v>
      </c>
      <c r="M19" s="27" t="e">
        <f>#REF!</f>
        <v>#REF!</v>
      </c>
      <c r="N19" s="82">
        <f>'YEAR 1'!J18</f>
        <v>0</v>
      </c>
      <c r="O19" s="82">
        <f>'YEAR 2'!J18</f>
        <v>0</v>
      </c>
      <c r="P19" s="82">
        <f>'YEAR 3'!J18</f>
        <v>0</v>
      </c>
      <c r="Q19" s="82">
        <f>'YEAR 4'!J18</f>
        <v>0</v>
      </c>
      <c r="R19" s="82">
        <f>'YEAR 5'!J18</f>
        <v>0</v>
      </c>
      <c r="S19" s="149">
        <f>ROUND((SUM(N19:R19)),0)</f>
        <v>0</v>
      </c>
      <c r="T19" s="517"/>
      <c r="U19" s="60">
        <f>ROUND('YEAR 1'!L18+'YEAR 2'!L18+'YEAR 3'!L18+'YEAR 4'!L18+'YEAR 5'!L18,0)</f>
        <v>0</v>
      </c>
      <c r="V19" s="304">
        <f>ROUND('YEAR 1'!M18+'YEAR 2'!M18+'YEAR 3'!M18+'YEAR 4'!M18+'YEAR 5'!M18,0)</f>
        <v>0</v>
      </c>
      <c r="W19" s="4"/>
      <c r="X19" s="177"/>
    </row>
    <row r="20" spans="1:24" s="2" customFormat="1" ht="12" customHeight="1">
      <c r="A20" s="555" t="s">
        <v>7</v>
      </c>
      <c r="B20" s="556"/>
      <c r="C20" s="556"/>
      <c r="D20" s="556"/>
      <c r="E20" s="556"/>
      <c r="F20" s="556"/>
      <c r="G20" s="556"/>
      <c r="H20" s="556"/>
      <c r="I20" s="556"/>
      <c r="J20" s="556"/>
      <c r="K20" s="556"/>
      <c r="L20" s="556"/>
      <c r="M20" s="556"/>
      <c r="N20" s="556"/>
      <c r="O20" s="556"/>
      <c r="P20" s="556"/>
      <c r="Q20" s="556"/>
      <c r="R20" s="556"/>
      <c r="S20" s="557"/>
      <c r="T20" s="517"/>
      <c r="U20" s="526"/>
      <c r="V20" s="527"/>
      <c r="W20" s="4"/>
      <c r="X20" s="177"/>
    </row>
    <row r="21" spans="1:24" s="16" customFormat="1" ht="18" customHeight="1" thickBot="1">
      <c r="A21" s="558"/>
      <c r="B21" s="559"/>
      <c r="C21" s="559"/>
      <c r="D21" s="559"/>
      <c r="E21" s="559"/>
      <c r="F21" s="559"/>
      <c r="G21" s="559"/>
      <c r="H21" s="559"/>
      <c r="I21" s="559"/>
      <c r="J21" s="559"/>
      <c r="K21" s="559"/>
      <c r="L21" s="559"/>
      <c r="M21" s="559"/>
      <c r="N21" s="559"/>
      <c r="O21" s="559"/>
      <c r="P21" s="559"/>
      <c r="Q21" s="559"/>
      <c r="R21" s="559"/>
      <c r="S21" s="560"/>
      <c r="T21" s="517"/>
      <c r="U21" s="528"/>
      <c r="V21" s="529"/>
      <c r="X21" s="177"/>
    </row>
    <row r="22" spans="1:65" s="2" customFormat="1" ht="34.5" customHeight="1">
      <c r="A22" s="98">
        <v>1</v>
      </c>
      <c r="B22" s="89" t="str">
        <f>'YEAR 1'!B21</f>
        <v> </v>
      </c>
      <c r="C22" s="42" t="s">
        <v>117</v>
      </c>
      <c r="D22" s="318">
        <f>'YEAR 1'!D21</f>
        <v>0</v>
      </c>
      <c r="E22" s="318">
        <f>'YEAR 2'!D21</f>
        <v>0</v>
      </c>
      <c r="F22" s="318">
        <f>'YEAR 3'!D21</f>
        <v>0</v>
      </c>
      <c r="G22" s="318">
        <f>'YEAR 4'!D21</f>
        <v>0</v>
      </c>
      <c r="H22" s="319">
        <f>'YEAR 5'!D21</f>
        <v>0</v>
      </c>
      <c r="I22" s="96">
        <f>'YEAR 1'!E21</f>
        <v>0</v>
      </c>
      <c r="J22" s="64">
        <f>'YEAR 1'!F21</f>
        <v>0</v>
      </c>
      <c r="K22" s="88">
        <f>'YEAR 1'!G21</f>
        <v>0</v>
      </c>
      <c r="L22" s="88">
        <f>'YEAR 1'!H21</f>
        <v>0</v>
      </c>
      <c r="M22" s="44" t="e">
        <f>#REF!</f>
        <v>#REF!</v>
      </c>
      <c r="N22" s="83">
        <f>'YEAR 1'!J21</f>
        <v>0</v>
      </c>
      <c r="O22" s="83">
        <f>'YEAR 2'!J21</f>
        <v>0</v>
      </c>
      <c r="P22" s="83">
        <f>'YEAR 3'!J21</f>
        <v>0</v>
      </c>
      <c r="Q22" s="83">
        <f>'YEAR 4'!J21</f>
        <v>0</v>
      </c>
      <c r="R22" s="83">
        <f>'YEAR 5'!J21</f>
        <v>0</v>
      </c>
      <c r="S22" s="198">
        <f>ROUND((SUM(N22:R22)),0)</f>
        <v>0</v>
      </c>
      <c r="T22" s="517"/>
      <c r="U22" s="99">
        <f>ROUND('YEAR 1'!L21+'YEAR 2'!L21+'YEAR 3'!L21+'YEAR 4'!L21+'YEAR 5'!L21,0)</f>
        <v>0</v>
      </c>
      <c r="V22" s="312">
        <f>ROUND('YEAR 1'!M21+'YEAR 2'!M21+'YEAR 3'!M21+'YEAR 4'!M21+'YEAR 5'!M21,0)</f>
        <v>0</v>
      </c>
      <c r="X22" s="177"/>
      <c r="BM22" s="2">
        <v>1</v>
      </c>
    </row>
    <row r="23" spans="1:65" s="2" customFormat="1" ht="34.5" customHeight="1">
      <c r="A23" s="98">
        <v>2</v>
      </c>
      <c r="B23" s="89" t="str">
        <f>'YEAR 1'!B22</f>
        <v>  </v>
      </c>
      <c r="C23" s="42" t="s">
        <v>117</v>
      </c>
      <c r="D23" s="318">
        <f>'YEAR 1'!D22</f>
        <v>0</v>
      </c>
      <c r="E23" s="318">
        <f>'YEAR 2'!D22</f>
        <v>0</v>
      </c>
      <c r="F23" s="318">
        <f>'YEAR 3'!D22</f>
        <v>0</v>
      </c>
      <c r="G23" s="318">
        <f>'YEAR 4'!D22</f>
        <v>0</v>
      </c>
      <c r="H23" s="319">
        <f>'YEAR 5'!D22</f>
        <v>0</v>
      </c>
      <c r="I23" s="96">
        <f>'YEAR 1'!E22</f>
        <v>0</v>
      </c>
      <c r="J23" s="64">
        <f>'YEAR 1'!F22</f>
        <v>0</v>
      </c>
      <c r="K23" s="88">
        <f>'YEAR 1'!G22</f>
        <v>0</v>
      </c>
      <c r="L23" s="88">
        <f>'YEAR 1'!H22</f>
        <v>0</v>
      </c>
      <c r="M23" s="44" t="e">
        <f>#REF!</f>
        <v>#REF!</v>
      </c>
      <c r="N23" s="83">
        <f>'YEAR 1'!J22</f>
        <v>0</v>
      </c>
      <c r="O23" s="83">
        <f>'YEAR 2'!J22</f>
        <v>0</v>
      </c>
      <c r="P23" s="83">
        <f>'YEAR 3'!J22</f>
        <v>0</v>
      </c>
      <c r="Q23" s="83">
        <f>'YEAR 4'!J22</f>
        <v>0</v>
      </c>
      <c r="R23" s="83">
        <f>'YEAR 5'!J22</f>
        <v>0</v>
      </c>
      <c r="S23" s="198">
        <f>ROUND((SUM(N23:R23)),0)</f>
        <v>0</v>
      </c>
      <c r="T23" s="517"/>
      <c r="U23" s="86">
        <f>ROUND('YEAR 1'!L22+'YEAR 2'!L22+'YEAR 3'!L22+'YEAR 4'!L22+'YEAR 5'!L22,0)</f>
        <v>0</v>
      </c>
      <c r="V23" s="313">
        <f>ROUND('YEAR 1'!M22+'YEAR 2'!M22+'YEAR 3'!M22+'YEAR 4'!M22+'YEAR 5'!M22,0)</f>
        <v>0</v>
      </c>
      <c r="X23" s="177"/>
      <c r="BM23" s="2">
        <v>1</v>
      </c>
    </row>
    <row r="24" spans="1:24" s="2" customFormat="1" ht="34.5" customHeight="1">
      <c r="A24" s="95">
        <v>3</v>
      </c>
      <c r="B24" s="89" t="str">
        <f>'YEAR 1'!B23</f>
        <v> </v>
      </c>
      <c r="C24" s="42" t="s">
        <v>118</v>
      </c>
      <c r="D24" s="318">
        <f>'YEAR 1'!D23</f>
        <v>0</v>
      </c>
      <c r="E24" s="318">
        <f>'YEAR 2'!D23</f>
        <v>0</v>
      </c>
      <c r="F24" s="318">
        <f>'YEAR 3'!D23</f>
        <v>0</v>
      </c>
      <c r="G24" s="318">
        <f>'YEAR 4'!D23</f>
        <v>0</v>
      </c>
      <c r="H24" s="319">
        <f>'YEAR 5'!D23</f>
        <v>0</v>
      </c>
      <c r="I24" s="96">
        <f>'YEAR 1'!E23</f>
        <v>0</v>
      </c>
      <c r="J24" s="64">
        <f>'YEAR 1'!F23</f>
        <v>0</v>
      </c>
      <c r="K24" s="88">
        <f>'YEAR 1'!G23</f>
        <v>0</v>
      </c>
      <c r="L24" s="88">
        <f>'YEAR 1'!H23</f>
        <v>0</v>
      </c>
      <c r="M24" s="27" t="e">
        <f>#REF!</f>
        <v>#REF!</v>
      </c>
      <c r="N24" s="82">
        <f>'YEAR 1'!J23</f>
        <v>0</v>
      </c>
      <c r="O24" s="82">
        <f>'YEAR 2'!J23</f>
        <v>0</v>
      </c>
      <c r="P24" s="82">
        <f>'YEAR 3'!J23</f>
        <v>0</v>
      </c>
      <c r="Q24" s="83">
        <f>'YEAR 4'!J23</f>
        <v>0</v>
      </c>
      <c r="R24" s="82">
        <f>'YEAR 5'!J23</f>
        <v>0</v>
      </c>
      <c r="S24" s="149">
        <f aca="true" t="shared" si="1" ref="S24:S35">ROUND((SUM(N24:R24)),0)</f>
        <v>0</v>
      </c>
      <c r="T24" s="517"/>
      <c r="U24" s="86">
        <f>ROUND('YEAR 1'!L23+'YEAR 2'!L23+'YEAR 3'!L23+'YEAR 4'!L23+'YEAR 5'!L23,0)</f>
        <v>0</v>
      </c>
      <c r="V24" s="314">
        <f>ROUND('YEAR 1'!M23+'YEAR 2'!M23+'YEAR 3'!M23+'YEAR 4'!M23+'YEAR 5'!M23,0)</f>
        <v>0</v>
      </c>
      <c r="W24"/>
      <c r="X24" s="177"/>
    </row>
    <row r="25" spans="1:24" s="2" customFormat="1" ht="34.5" customHeight="1">
      <c r="A25" s="95">
        <v>4</v>
      </c>
      <c r="B25" s="89" t="str">
        <f>'YEAR 1'!B24</f>
        <v> </v>
      </c>
      <c r="C25" s="42" t="s">
        <v>118</v>
      </c>
      <c r="D25" s="318">
        <f>'YEAR 1'!D24</f>
        <v>0</v>
      </c>
      <c r="E25" s="318">
        <f>'YEAR 2'!D24</f>
        <v>0</v>
      </c>
      <c r="F25" s="318">
        <f>'YEAR 3'!D24</f>
        <v>0</v>
      </c>
      <c r="G25" s="318">
        <f>'YEAR 4'!D24</f>
        <v>0</v>
      </c>
      <c r="H25" s="319">
        <f>'YEAR 5'!D24</f>
        <v>0</v>
      </c>
      <c r="I25" s="96">
        <f>'YEAR 1'!E24</f>
        <v>0</v>
      </c>
      <c r="J25" s="82">
        <f>'YEAR 1'!F24</f>
        <v>0</v>
      </c>
      <c r="K25" s="88">
        <f>'YEAR 1'!G24</f>
        <v>0</v>
      </c>
      <c r="L25" s="88">
        <f>'YEAR 1'!H24</f>
        <v>0</v>
      </c>
      <c r="M25" s="27" t="e">
        <f>#REF!</f>
        <v>#REF!</v>
      </c>
      <c r="N25" s="82">
        <f>'YEAR 1'!J24</f>
        <v>0</v>
      </c>
      <c r="O25" s="82">
        <f>'YEAR 2'!J24</f>
        <v>0</v>
      </c>
      <c r="P25" s="82">
        <f>'YEAR 3'!J24</f>
        <v>0</v>
      </c>
      <c r="Q25" s="83">
        <f>'YEAR 4'!J24</f>
        <v>0</v>
      </c>
      <c r="R25" s="82">
        <f>'YEAR 5'!J24</f>
        <v>0</v>
      </c>
      <c r="S25" s="149">
        <f>ROUND((SUM(N25:R25)),0)</f>
        <v>0</v>
      </c>
      <c r="T25" s="517"/>
      <c r="U25" s="86">
        <f>ROUND('YEAR 1'!L24+'YEAR 2'!L24+'YEAR 3'!L24+'YEAR 4'!L24+'YEAR 5'!L24,0)</f>
        <v>0</v>
      </c>
      <c r="V25" s="314">
        <f>ROUND('YEAR 1'!M24+'YEAR 2'!M24+'YEAR 3'!M24+'YEAR 4'!M24+'YEAR 5'!M24,0)</f>
        <v>0</v>
      </c>
      <c r="W25"/>
      <c r="X25" s="177"/>
    </row>
    <row r="26" spans="1:24" s="2" customFormat="1" ht="34.5" customHeight="1">
      <c r="A26" s="98">
        <v>5</v>
      </c>
      <c r="B26" s="89" t="str">
        <f>'YEAR 1'!B25</f>
        <v> </v>
      </c>
      <c r="C26" s="28" t="s">
        <v>119</v>
      </c>
      <c r="D26" s="318">
        <f>'YEAR 1'!D25</f>
        <v>0</v>
      </c>
      <c r="E26" s="318">
        <f>'YEAR 2'!D25</f>
        <v>0</v>
      </c>
      <c r="F26" s="318">
        <f>'YEAR 3'!D25</f>
        <v>0</v>
      </c>
      <c r="G26" s="318">
        <f>'YEAR 4'!D25</f>
        <v>0</v>
      </c>
      <c r="H26" s="319">
        <f>'YEAR 5'!D25</f>
        <v>0</v>
      </c>
      <c r="I26" s="96">
        <f>'YEAR 1'!E25</f>
        <v>0</v>
      </c>
      <c r="J26" s="82">
        <f>'YEAR 1'!F25</f>
        <v>0</v>
      </c>
      <c r="K26" s="88">
        <f>'YEAR 1'!G25</f>
        <v>0</v>
      </c>
      <c r="L26" s="88">
        <f>'YEAR 1'!H25</f>
        <v>0</v>
      </c>
      <c r="M26" s="27" t="e">
        <f>#REF!</f>
        <v>#REF!</v>
      </c>
      <c r="N26" s="82">
        <f>'YEAR 1'!J25</f>
        <v>0</v>
      </c>
      <c r="O26" s="82">
        <f>'YEAR 2'!J25</f>
        <v>0</v>
      </c>
      <c r="P26" s="82">
        <f>'YEAR 3'!J25</f>
        <v>0</v>
      </c>
      <c r="Q26" s="83">
        <f>'YEAR 4'!J25</f>
        <v>0</v>
      </c>
      <c r="R26" s="82">
        <f>'YEAR 5'!J25</f>
        <v>0</v>
      </c>
      <c r="S26" s="149">
        <f t="shared" si="1"/>
        <v>0</v>
      </c>
      <c r="T26" s="517"/>
      <c r="U26" s="86">
        <f>ROUND('YEAR 1'!L25+'YEAR 2'!L25+'YEAR 3'!L25+'YEAR 4'!L25+'YEAR 5'!L25,0)</f>
        <v>0</v>
      </c>
      <c r="V26" s="314">
        <f>ROUND('YEAR 1'!M25+'YEAR 2'!M25+'YEAR 3'!M25+'YEAR 4'!M25+'YEAR 5'!M25,0)</f>
        <v>0</v>
      </c>
      <c r="W26"/>
      <c r="X26" s="177"/>
    </row>
    <row r="27" spans="1:24" s="2" customFormat="1" ht="34.5" customHeight="1">
      <c r="A27" s="98">
        <v>6</v>
      </c>
      <c r="B27" s="89" t="str">
        <f>'YEAR 1'!B26</f>
        <v> </v>
      </c>
      <c r="C27" s="28" t="s">
        <v>119</v>
      </c>
      <c r="D27" s="318">
        <f>'YEAR 1'!D26</f>
        <v>0</v>
      </c>
      <c r="E27" s="318">
        <f>'YEAR 2'!D26</f>
        <v>0</v>
      </c>
      <c r="F27" s="318">
        <f>'YEAR 3'!D26</f>
        <v>0</v>
      </c>
      <c r="G27" s="318">
        <f>'YEAR 4'!D26</f>
        <v>0</v>
      </c>
      <c r="H27" s="319">
        <f>'YEAR 5'!D26</f>
        <v>0</v>
      </c>
      <c r="I27" s="96">
        <f>'YEAR 1'!E26</f>
        <v>0</v>
      </c>
      <c r="J27" s="88">
        <f>'YEAR 1'!F26</f>
        <v>0</v>
      </c>
      <c r="K27" s="88">
        <f>'YEAR 1'!G26</f>
        <v>0</v>
      </c>
      <c r="L27" s="88">
        <f>'YEAR 1'!H26</f>
        <v>0</v>
      </c>
      <c r="M27" s="27" t="e">
        <f>#REF!</f>
        <v>#REF!</v>
      </c>
      <c r="N27" s="82">
        <f>'YEAR 1'!J26</f>
        <v>0</v>
      </c>
      <c r="O27" s="82">
        <f>'YEAR 2'!J26</f>
        <v>0</v>
      </c>
      <c r="P27" s="82">
        <f>'YEAR 3'!J26</f>
        <v>0</v>
      </c>
      <c r="Q27" s="83">
        <f>'YEAR 4'!J26</f>
        <v>0</v>
      </c>
      <c r="R27" s="82">
        <f>'YEAR 5'!J26</f>
        <v>0</v>
      </c>
      <c r="S27" s="149">
        <f>ROUND((SUM(N27:R27)),0)</f>
        <v>0</v>
      </c>
      <c r="T27" s="517"/>
      <c r="U27" s="86">
        <f>ROUND('YEAR 1'!L26+'YEAR 2'!L26+'YEAR 3'!L26+'YEAR 4'!L26+'YEAR 5'!L26,0)</f>
        <v>0</v>
      </c>
      <c r="V27" s="314">
        <f>ROUND('YEAR 1'!M26+'YEAR 2'!M26+'YEAR 3'!M26+'YEAR 4'!M26+'YEAR 5'!M26,0)</f>
        <v>0</v>
      </c>
      <c r="W27"/>
      <c r="X27" s="177"/>
    </row>
    <row r="28" spans="1:24" s="2" customFormat="1" ht="34.5" customHeight="1">
      <c r="A28" s="95">
        <v>7</v>
      </c>
      <c r="B28" s="89" t="str">
        <f>'YEAR 1'!B27</f>
        <v> </v>
      </c>
      <c r="C28" s="28" t="s">
        <v>120</v>
      </c>
      <c r="D28" s="318">
        <f>'YEAR 1'!D27</f>
        <v>0</v>
      </c>
      <c r="E28" s="318">
        <f>'YEAR 2'!D28</f>
        <v>0</v>
      </c>
      <c r="F28" s="318">
        <f>'YEAR 3'!D27</f>
        <v>0</v>
      </c>
      <c r="G28" s="318">
        <f>'YEAR 4'!D27</f>
        <v>0</v>
      </c>
      <c r="H28" s="319">
        <f>'YEAR 5'!D27</f>
        <v>0</v>
      </c>
      <c r="I28" s="96">
        <f>'YEAR 1'!E27</f>
        <v>0</v>
      </c>
      <c r="J28" s="88">
        <f>'YEAR 1'!F27</f>
        <v>0</v>
      </c>
      <c r="K28" s="88">
        <f>'YEAR 1'!G27</f>
        <v>0</v>
      </c>
      <c r="L28" s="88">
        <f>'YEAR 1'!H27</f>
        <v>0</v>
      </c>
      <c r="M28" s="27" t="e">
        <f>#REF!</f>
        <v>#REF!</v>
      </c>
      <c r="N28" s="82">
        <f>'YEAR 1'!J27</f>
        <v>0</v>
      </c>
      <c r="O28" s="82">
        <f>'YEAR 2'!J28</f>
        <v>0</v>
      </c>
      <c r="P28" s="82">
        <f>'YEAR 3'!J27</f>
        <v>0</v>
      </c>
      <c r="Q28" s="83">
        <f>'YEAR 4'!J27</f>
        <v>0</v>
      </c>
      <c r="R28" s="82">
        <f>'YEAR 5'!J27</f>
        <v>0</v>
      </c>
      <c r="S28" s="149">
        <f t="shared" si="1"/>
        <v>0</v>
      </c>
      <c r="T28" s="517"/>
      <c r="U28" s="86">
        <f>ROUND('YEAR 1'!L27+'YEAR 2'!L27+'YEAR 3'!L27+'YEAR 4'!L27+'YEAR 5'!L27,0)</f>
        <v>0</v>
      </c>
      <c r="V28" s="314">
        <f>ROUND('YEAR 1'!M27+'YEAR 2'!M28+'YEAR 3'!M27+'YEAR 4'!M27+'YEAR 5'!M27,0)</f>
        <v>0</v>
      </c>
      <c r="W28"/>
      <c r="X28" s="177"/>
    </row>
    <row r="29" spans="1:24" s="2" customFormat="1" ht="34.5" customHeight="1">
      <c r="A29" s="95">
        <v>8</v>
      </c>
      <c r="B29" s="89" t="str">
        <f>'YEAR 1'!B28</f>
        <v> </v>
      </c>
      <c r="C29" s="28" t="s">
        <v>120</v>
      </c>
      <c r="D29" s="318">
        <f>'YEAR 1'!D28</f>
        <v>0</v>
      </c>
      <c r="E29" s="318">
        <f>'YEAR 2'!D29</f>
        <v>0</v>
      </c>
      <c r="F29" s="318">
        <f>'YEAR 3'!D28</f>
        <v>0</v>
      </c>
      <c r="G29" s="318">
        <f>'YEAR 4'!D28</f>
        <v>0</v>
      </c>
      <c r="H29" s="319">
        <f>'YEAR 5'!D28</f>
        <v>0</v>
      </c>
      <c r="I29" s="96">
        <f>'YEAR 1'!E28</f>
        <v>0</v>
      </c>
      <c r="J29" s="88">
        <f>'YEAR 1'!F28</f>
        <v>0</v>
      </c>
      <c r="K29" s="88">
        <f>'YEAR 1'!G28</f>
        <v>0</v>
      </c>
      <c r="L29" s="88">
        <f>'YEAR 1'!H28</f>
        <v>0</v>
      </c>
      <c r="M29" s="27" t="e">
        <f>#REF!</f>
        <v>#REF!</v>
      </c>
      <c r="N29" s="82">
        <f>'YEAR 1'!J28</f>
        <v>0</v>
      </c>
      <c r="O29" s="82">
        <f>'YEAR 2'!J28</f>
        <v>0</v>
      </c>
      <c r="P29" s="82">
        <f>'YEAR 3'!J28</f>
        <v>0</v>
      </c>
      <c r="Q29" s="83">
        <f>'YEAR 4'!J28</f>
        <v>0</v>
      </c>
      <c r="R29" s="82">
        <f>'YEAR 5'!J28</f>
        <v>0</v>
      </c>
      <c r="S29" s="149">
        <f>ROUND((SUM(N29:R29)),0)</f>
        <v>0</v>
      </c>
      <c r="T29" s="517"/>
      <c r="U29" s="86">
        <f>ROUND('YEAR 1'!L28+'YEAR 2'!L28+'YEAR 3'!L28+'YEAR 4'!L28+'YEAR 5'!L28,0)</f>
        <v>0</v>
      </c>
      <c r="V29" s="314">
        <f>ROUND('YEAR 1'!M28+'YEAR 2'!M28+'YEAR 3'!M28+'YEAR 4'!M28+'YEAR 5'!M28,0)</f>
        <v>0</v>
      </c>
      <c r="W29"/>
      <c r="X29" s="177"/>
    </row>
    <row r="30" spans="1:24" s="2" customFormat="1" ht="34.5" customHeight="1">
      <c r="A30" s="98">
        <v>9</v>
      </c>
      <c r="B30" s="89" t="str">
        <f>'YEAR 1'!B29</f>
        <v> </v>
      </c>
      <c r="C30" s="24" t="s">
        <v>23</v>
      </c>
      <c r="D30" s="318">
        <f>'YEAR 1'!D29</f>
        <v>0</v>
      </c>
      <c r="E30" s="318">
        <f>'YEAR 2'!D29</f>
        <v>0</v>
      </c>
      <c r="F30" s="318">
        <f>'YEAR 3'!D29</f>
        <v>0</v>
      </c>
      <c r="G30" s="318">
        <f>'YEAR 4'!D29</f>
        <v>0</v>
      </c>
      <c r="H30" s="319">
        <f>'YEAR 5'!D29</f>
        <v>0</v>
      </c>
      <c r="I30" s="96">
        <f>'YEAR 1'!E29</f>
        <v>0</v>
      </c>
      <c r="J30" s="88">
        <f>'YEAR 1'!F29</f>
        <v>0</v>
      </c>
      <c r="K30" s="88">
        <f>'YEAR 1'!G29</f>
        <v>0</v>
      </c>
      <c r="L30" s="88">
        <f>'YEAR 1'!H29</f>
        <v>0</v>
      </c>
      <c r="M30" s="27" t="e">
        <f>#REF!</f>
        <v>#REF!</v>
      </c>
      <c r="N30" s="82">
        <f>'YEAR 1'!J29</f>
        <v>0</v>
      </c>
      <c r="O30" s="82">
        <f>'YEAR 2'!J29</f>
        <v>0</v>
      </c>
      <c r="P30" s="82">
        <f>'YEAR 3'!J29</f>
        <v>0</v>
      </c>
      <c r="Q30" s="83">
        <f>'YEAR 4'!J29</f>
        <v>0</v>
      </c>
      <c r="R30" s="82">
        <f>'YEAR 5'!J29</f>
        <v>0</v>
      </c>
      <c r="S30" s="149">
        <f t="shared" si="1"/>
        <v>0</v>
      </c>
      <c r="T30" s="517"/>
      <c r="U30" s="86">
        <f>ROUND('YEAR 1'!L29+'YEAR 2'!L29+'YEAR 3'!L29+'YEAR 4'!L29+'YEAR 5'!L29,0)</f>
        <v>0</v>
      </c>
      <c r="V30" s="314">
        <f>ROUND('YEAR 1'!M29+'YEAR 2'!M29+'YEAR 3'!M29+'YEAR 4'!M29+'YEAR 5'!M29,0)</f>
        <v>0</v>
      </c>
      <c r="X30" s="177"/>
    </row>
    <row r="31" spans="1:26" s="2" customFormat="1" ht="34.5" customHeight="1">
      <c r="A31" s="98">
        <v>10</v>
      </c>
      <c r="B31" s="89" t="str">
        <f>'YEAR 1'!B30</f>
        <v> </v>
      </c>
      <c r="C31" s="24" t="s">
        <v>22</v>
      </c>
      <c r="D31" s="318">
        <f>'YEAR 1'!D30</f>
        <v>0</v>
      </c>
      <c r="E31" s="318">
        <f>'YEAR 2'!D30</f>
        <v>0</v>
      </c>
      <c r="F31" s="318">
        <f>'YEAR 3'!D30</f>
        <v>0</v>
      </c>
      <c r="G31" s="318">
        <f>'YEAR 4'!D30</f>
        <v>0</v>
      </c>
      <c r="H31" s="319">
        <f>'YEAR 5'!D30</f>
        <v>0</v>
      </c>
      <c r="I31" s="96">
        <f>'YEAR 1'!E30</f>
        <v>0</v>
      </c>
      <c r="J31" s="88">
        <f>'YEAR 1'!F30</f>
        <v>0</v>
      </c>
      <c r="K31" s="88">
        <f>'YEAR 1'!G30</f>
        <v>0</v>
      </c>
      <c r="L31" s="88">
        <f>'YEAR 1'!H30</f>
        <v>0</v>
      </c>
      <c r="M31" s="27" t="e">
        <f>#REF!</f>
        <v>#REF!</v>
      </c>
      <c r="N31" s="82">
        <f>'YEAR 1'!J30</f>
        <v>0</v>
      </c>
      <c r="O31" s="82">
        <f>'YEAR 2'!J30</f>
        <v>0</v>
      </c>
      <c r="P31" s="82">
        <f>'YEAR 3'!J30</f>
        <v>0</v>
      </c>
      <c r="Q31" s="83">
        <f>'YEAR 4'!J30</f>
        <v>0</v>
      </c>
      <c r="R31" s="82">
        <f>'YEAR 5'!J30</f>
        <v>0</v>
      </c>
      <c r="S31" s="149">
        <f t="shared" si="1"/>
        <v>0</v>
      </c>
      <c r="T31" s="517"/>
      <c r="U31" s="86">
        <f>ROUND('YEAR 1'!L30+'YEAR 2'!L30+'YEAR 3'!L30+'YEAR 4'!L30+'YEAR 5'!L30,0)</f>
        <v>0</v>
      </c>
      <c r="V31" s="314">
        <f>ROUND('YEAR 1'!M30+'YEAR 2'!M30+'YEAR 3'!M30+'YEAR 4'!M30+'YEAR 5'!M30,0)</f>
        <v>0</v>
      </c>
      <c r="X31" s="177"/>
      <c r="Y31" s="8"/>
      <c r="Z31" s="8"/>
    </row>
    <row r="32" spans="1:24" s="2" customFormat="1" ht="34.5" customHeight="1">
      <c r="A32" s="95">
        <v>11</v>
      </c>
      <c r="B32" s="89" t="str">
        <f>'YEAR 1'!B31</f>
        <v> </v>
      </c>
      <c r="C32" s="24" t="s">
        <v>135</v>
      </c>
      <c r="D32" s="318">
        <f>'YEAR 1'!D31</f>
        <v>0</v>
      </c>
      <c r="E32" s="318">
        <f>'YEAR 2'!D31</f>
        <v>0</v>
      </c>
      <c r="F32" s="318">
        <f>'YEAR 3'!D31</f>
        <v>0</v>
      </c>
      <c r="G32" s="318">
        <f>'YEAR 4'!D31</f>
        <v>0</v>
      </c>
      <c r="H32" s="319">
        <f>'YEAR 5'!D31</f>
        <v>0</v>
      </c>
      <c r="I32" s="96">
        <f>'YEAR 1'!E31</f>
        <v>0</v>
      </c>
      <c r="J32" s="88">
        <f>'YEAR 1'!F31</f>
        <v>0</v>
      </c>
      <c r="K32" s="88">
        <f>'YEAR 1'!G31</f>
        <v>0</v>
      </c>
      <c r="L32" s="88">
        <f>'YEAR 1'!H31</f>
        <v>0</v>
      </c>
      <c r="M32" s="27" t="e">
        <f>#REF!</f>
        <v>#REF!</v>
      </c>
      <c r="N32" s="82">
        <f>'YEAR 1'!J31</f>
        <v>0</v>
      </c>
      <c r="O32" s="82">
        <f>'YEAR 2'!J31</f>
        <v>0</v>
      </c>
      <c r="P32" s="82">
        <f>'YEAR 3'!J31</f>
        <v>0</v>
      </c>
      <c r="Q32" s="83">
        <f>'YEAR 4'!J31</f>
        <v>0</v>
      </c>
      <c r="R32" s="82">
        <f>'YEAR 5'!J31</f>
        <v>0</v>
      </c>
      <c r="S32" s="149">
        <f t="shared" si="1"/>
        <v>0</v>
      </c>
      <c r="T32" s="517"/>
      <c r="U32" s="86">
        <f>ROUND('YEAR 1'!L31+'YEAR 2'!L31+'YEAR 3'!L31+'YEAR 4'!L31+'YEAR 5'!L31,0)</f>
        <v>0</v>
      </c>
      <c r="V32" s="314">
        <f>ROUND('YEAR 1'!M31+'YEAR 2'!M31+'YEAR 3'!M31+'YEAR 4'!M31+'YEAR 5'!M31,0)</f>
        <v>0</v>
      </c>
      <c r="X32" s="177"/>
    </row>
    <row r="33" spans="1:24" s="2" customFormat="1" ht="34.5" customHeight="1">
      <c r="A33" s="95">
        <v>12</v>
      </c>
      <c r="B33" s="89" t="str">
        <f>'YEAR 1'!B32</f>
        <v> </v>
      </c>
      <c r="C33" s="25" t="s">
        <v>153</v>
      </c>
      <c r="D33" s="318">
        <f>'YEAR 1'!D32</f>
        <v>0</v>
      </c>
      <c r="E33" s="318">
        <f>'YEAR 2'!D32</f>
        <v>0</v>
      </c>
      <c r="F33" s="318">
        <f>'YEAR 3'!D32</f>
        <v>0</v>
      </c>
      <c r="G33" s="318">
        <f>'YEAR 4'!D32</f>
        <v>0</v>
      </c>
      <c r="H33" s="319">
        <f>'YEAR 5'!D32</f>
        <v>0</v>
      </c>
      <c r="I33" s="96">
        <f>'YEAR 1'!E32</f>
        <v>0</v>
      </c>
      <c r="J33" s="88">
        <f>'YEAR 1'!F32</f>
        <v>0</v>
      </c>
      <c r="K33" s="88">
        <f>'YEAR 1'!G32</f>
        <v>0</v>
      </c>
      <c r="L33" s="88">
        <f>'YEAR 1'!H32</f>
        <v>0</v>
      </c>
      <c r="M33" s="27" t="e">
        <f>#REF!</f>
        <v>#REF!</v>
      </c>
      <c r="N33" s="82">
        <f>'YEAR 1'!J32</f>
        <v>0</v>
      </c>
      <c r="O33" s="82">
        <f>'YEAR 2'!J32</f>
        <v>0</v>
      </c>
      <c r="P33" s="82">
        <f>'YEAR 3'!J32</f>
        <v>0</v>
      </c>
      <c r="Q33" s="83">
        <f>'YEAR 4'!J32</f>
        <v>0</v>
      </c>
      <c r="R33" s="82">
        <f>'YEAR 5'!J32</f>
        <v>0</v>
      </c>
      <c r="S33" s="149">
        <f t="shared" si="1"/>
        <v>0</v>
      </c>
      <c r="T33" s="517"/>
      <c r="U33" s="86">
        <f>ROUND('YEAR 1'!L32+'YEAR 2'!L32+'YEAR 3'!L32+'YEAR 4'!L32+'YEAR 5'!L32,0)</f>
        <v>0</v>
      </c>
      <c r="V33" s="314">
        <f>ROUND('YEAR 1'!M32+'YEAR 2'!M32+'YEAR 3'!M32+'YEAR 4'!M32+'YEAR 5'!M32,0)</f>
        <v>0</v>
      </c>
      <c r="X33" s="177"/>
    </row>
    <row r="34" spans="1:24" s="2" customFormat="1" ht="34.5" customHeight="1">
      <c r="A34" s="98">
        <v>13</v>
      </c>
      <c r="B34" s="89" t="str">
        <f>'YEAR 1'!B33</f>
        <v> </v>
      </c>
      <c r="C34" s="25" t="s">
        <v>146</v>
      </c>
      <c r="D34" s="318">
        <f>'YEAR 1'!D33</f>
        <v>0</v>
      </c>
      <c r="E34" s="318">
        <f>'YEAR 2'!D33</f>
        <v>0</v>
      </c>
      <c r="F34" s="318">
        <f>'YEAR 3'!D33</f>
        <v>0</v>
      </c>
      <c r="G34" s="318">
        <f>'YEAR 4'!D33</f>
        <v>0</v>
      </c>
      <c r="H34" s="319">
        <f>'YEAR 5'!D33</f>
        <v>0</v>
      </c>
      <c r="I34" s="96">
        <f>'YEAR 1'!E33</f>
        <v>0</v>
      </c>
      <c r="J34" s="88">
        <f>'YEAR 1'!F33</f>
        <v>0</v>
      </c>
      <c r="K34" s="88">
        <f>'YEAR 1'!G33</f>
        <v>0</v>
      </c>
      <c r="L34" s="88">
        <f>'YEAR 1'!H33</f>
        <v>0</v>
      </c>
      <c r="M34" s="27" t="e">
        <f>#REF!</f>
        <v>#REF!</v>
      </c>
      <c r="N34" s="82">
        <f>'YEAR 1'!J33</f>
        <v>0</v>
      </c>
      <c r="O34" s="82">
        <f>'YEAR 2'!J33</f>
        <v>0</v>
      </c>
      <c r="P34" s="82">
        <f>'YEAR 3'!J33</f>
        <v>0</v>
      </c>
      <c r="Q34" s="83">
        <f>'YEAR 4'!J33</f>
        <v>0</v>
      </c>
      <c r="R34" s="82">
        <f>'YEAR 5'!J33</f>
        <v>0</v>
      </c>
      <c r="S34" s="149">
        <f t="shared" si="1"/>
        <v>0</v>
      </c>
      <c r="T34" s="517"/>
      <c r="U34" s="86">
        <f>ROUND('YEAR 1'!L33+'YEAR 2'!L33+'YEAR 3'!L33+'YEAR 4'!L33+'YEAR 5'!L33,0)</f>
        <v>0</v>
      </c>
      <c r="V34" s="314">
        <f>ROUND('YEAR 1'!M33+'YEAR 2'!M33+'YEAR 3'!M33+'YEAR 4'!M33+'YEAR 5'!M33,0)</f>
        <v>0</v>
      </c>
      <c r="X34" s="177"/>
    </row>
    <row r="35" spans="1:24" s="2" customFormat="1" ht="34.5" customHeight="1">
      <c r="A35" s="98">
        <v>14</v>
      </c>
      <c r="B35" s="89" t="str">
        <f>'YEAR 1'!B34</f>
        <v> </v>
      </c>
      <c r="C35" s="25" t="s">
        <v>138</v>
      </c>
      <c r="D35" s="318">
        <f>'YEAR 1'!D34</f>
        <v>0</v>
      </c>
      <c r="E35" s="318">
        <f>'YEAR 2'!D34</f>
        <v>0</v>
      </c>
      <c r="F35" s="318">
        <f>'YEAR 3'!D34</f>
        <v>0</v>
      </c>
      <c r="G35" s="318">
        <f>'YEAR 4'!D34</f>
        <v>0</v>
      </c>
      <c r="H35" s="319">
        <f>'YEAR 5'!D34</f>
        <v>0</v>
      </c>
      <c r="I35" s="96">
        <f>'YEAR 1'!E34</f>
        <v>0</v>
      </c>
      <c r="J35" s="88">
        <f>'YEAR 1'!F34</f>
        <v>0</v>
      </c>
      <c r="K35" s="88">
        <f>'YEAR 1'!G34</f>
        <v>0</v>
      </c>
      <c r="L35" s="88">
        <f>'YEAR 1'!H34</f>
        <v>0</v>
      </c>
      <c r="M35" s="27" t="e">
        <f>#REF!</f>
        <v>#REF!</v>
      </c>
      <c r="N35" s="82">
        <f>'YEAR 1'!J34</f>
        <v>0</v>
      </c>
      <c r="O35" s="82">
        <f>'YEAR 2'!J34</f>
        <v>0</v>
      </c>
      <c r="P35" s="82">
        <f>'YEAR 3'!J34</f>
        <v>0</v>
      </c>
      <c r="Q35" s="83">
        <f>'YEAR 4'!J34</f>
        <v>0</v>
      </c>
      <c r="R35" s="82">
        <f>'YEAR 5'!J34</f>
        <v>0</v>
      </c>
      <c r="S35" s="149">
        <f t="shared" si="1"/>
        <v>0</v>
      </c>
      <c r="T35" s="517"/>
      <c r="U35" s="86">
        <f>ROUND('YEAR 1'!L34+'YEAR 2'!L34+'YEAR 3'!L34+'YEAR 4'!L34+'YEAR 5'!L34,0)</f>
        <v>0</v>
      </c>
      <c r="V35" s="314">
        <f>ROUND('YEAR 1'!M34+'YEAR 2'!M34+'YEAR 3'!M34+'YEAR 4'!M34+'YEAR 5'!M34,0)</f>
        <v>0</v>
      </c>
      <c r="X35" s="177"/>
    </row>
    <row r="36" spans="1:24" s="2" customFormat="1" ht="3" customHeight="1">
      <c r="A36" s="100"/>
      <c r="B36" s="101"/>
      <c r="C36" s="101"/>
      <c r="D36" s="101"/>
      <c r="E36" s="101"/>
      <c r="F36" s="101"/>
      <c r="G36" s="101"/>
      <c r="H36" s="101"/>
      <c r="I36" s="101"/>
      <c r="J36" s="101"/>
      <c r="K36" s="101"/>
      <c r="L36" s="101"/>
      <c r="M36" s="101"/>
      <c r="N36" s="101"/>
      <c r="O36" s="101"/>
      <c r="P36" s="101"/>
      <c r="Q36" s="101"/>
      <c r="R36" s="101"/>
      <c r="S36" s="101"/>
      <c r="T36" s="517"/>
      <c r="U36" s="100"/>
      <c r="V36" s="102"/>
      <c r="X36" s="177"/>
    </row>
    <row r="37" spans="1:24" s="2" customFormat="1" ht="18" customHeight="1" thickBot="1">
      <c r="A37" s="382" t="s">
        <v>45</v>
      </c>
      <c r="B37" s="383"/>
      <c r="C37" s="383"/>
      <c r="D37" s="383"/>
      <c r="E37" s="383"/>
      <c r="F37" s="383"/>
      <c r="G37" s="383"/>
      <c r="H37" s="383"/>
      <c r="I37" s="383"/>
      <c r="J37" s="383"/>
      <c r="K37" s="383"/>
      <c r="L37" s="383"/>
      <c r="M37" s="384"/>
      <c r="N37" s="103">
        <f aca="true" t="shared" si="2" ref="N37:S37">ROUND((SUM(N10:N19,N22:N35)),0)</f>
        <v>0</v>
      </c>
      <c r="O37" s="103">
        <f t="shared" si="2"/>
        <v>0</v>
      </c>
      <c r="P37" s="143">
        <f t="shared" si="2"/>
        <v>0</v>
      </c>
      <c r="Q37" s="103">
        <f t="shared" si="2"/>
        <v>0</v>
      </c>
      <c r="R37" s="103">
        <f t="shared" si="2"/>
        <v>0</v>
      </c>
      <c r="S37" s="150">
        <f t="shared" si="2"/>
        <v>0</v>
      </c>
      <c r="T37" s="517"/>
      <c r="U37" s="201">
        <f>ROUND((SUM(U10:U19,U22:U35)),0)</f>
        <v>0</v>
      </c>
      <c r="V37" s="104">
        <f>ROUND((SUM(V10:V19,V22:V35)),0)</f>
        <v>0</v>
      </c>
      <c r="X37" s="177"/>
    </row>
    <row r="38" spans="1:24" s="2" customFormat="1" ht="12" customHeight="1">
      <c r="A38" s="555" t="s">
        <v>8</v>
      </c>
      <c r="B38" s="556"/>
      <c r="C38" s="556"/>
      <c r="D38" s="556"/>
      <c r="E38" s="556"/>
      <c r="F38" s="556"/>
      <c r="G38" s="556"/>
      <c r="H38" s="556"/>
      <c r="I38" s="556"/>
      <c r="J38" s="556"/>
      <c r="K38" s="556"/>
      <c r="L38" s="556"/>
      <c r="M38" s="556"/>
      <c r="N38" s="556"/>
      <c r="O38" s="556"/>
      <c r="P38" s="556"/>
      <c r="Q38" s="556"/>
      <c r="R38" s="556"/>
      <c r="S38" s="557"/>
      <c r="T38" s="517"/>
      <c r="U38" s="526"/>
      <c r="V38" s="527"/>
      <c r="W38" s="4"/>
      <c r="X38" s="177"/>
    </row>
    <row r="39" spans="1:24" s="16" customFormat="1" ht="18" customHeight="1" thickBot="1">
      <c r="A39" s="558"/>
      <c r="B39" s="559"/>
      <c r="C39" s="559"/>
      <c r="D39" s="559"/>
      <c r="E39" s="559"/>
      <c r="F39" s="559"/>
      <c r="G39" s="559"/>
      <c r="H39" s="559"/>
      <c r="I39" s="559"/>
      <c r="J39" s="559"/>
      <c r="K39" s="559"/>
      <c r="L39" s="559"/>
      <c r="M39" s="559"/>
      <c r="N39" s="559"/>
      <c r="O39" s="559"/>
      <c r="P39" s="559"/>
      <c r="Q39" s="559"/>
      <c r="R39" s="559"/>
      <c r="S39" s="560"/>
      <c r="T39" s="517"/>
      <c r="U39" s="528"/>
      <c r="V39" s="529"/>
      <c r="X39" s="177"/>
    </row>
    <row r="40" spans="1:24" s="2" customFormat="1" ht="14.25" customHeight="1">
      <c r="A40" s="98">
        <v>1</v>
      </c>
      <c r="B40" s="563" t="s">
        <v>162</v>
      </c>
      <c r="C40" s="564"/>
      <c r="D40" s="564"/>
      <c r="E40" s="564"/>
      <c r="F40" s="564"/>
      <c r="G40" s="564"/>
      <c r="H40" s="564"/>
      <c r="I40" s="564"/>
      <c r="J40" s="564"/>
      <c r="K40" s="564"/>
      <c r="L40" s="564"/>
      <c r="M40" s="565"/>
      <c r="N40" s="105">
        <f>'YEAR 1'!J39</f>
        <v>0</v>
      </c>
      <c r="O40" s="83">
        <f>'YEAR 2'!J39</f>
        <v>0</v>
      </c>
      <c r="P40" s="83">
        <f>'YEAR 3'!J39</f>
        <v>0</v>
      </c>
      <c r="Q40" s="83">
        <f>'YEAR 4'!J39</f>
        <v>0</v>
      </c>
      <c r="R40" s="83">
        <f>'YEAR 5'!J39</f>
        <v>0</v>
      </c>
      <c r="S40" s="198">
        <f>ROUND((SUM(N40:R40)),0)</f>
        <v>0</v>
      </c>
      <c r="T40" s="517"/>
      <c r="U40" s="86">
        <f>ROUND('YEAR 1'!L39+'YEAR 2'!L39+'YEAR 3'!L39+'YEAR 4'!L39+'YEAR 5'!L39,0)</f>
        <v>0</v>
      </c>
      <c r="V40" s="314">
        <f>ROUND('YEAR 1'!M39+'YEAR 2'!M39+'YEAR 3'!M39+'YEAR 4'!M39+'YEAR 5'!M39,0)</f>
        <v>0</v>
      </c>
      <c r="X40" s="177"/>
    </row>
    <row r="41" spans="1:24" s="2" customFormat="1" ht="14.25" customHeight="1">
      <c r="A41" s="95">
        <v>2</v>
      </c>
      <c r="B41" s="539" t="s">
        <v>163</v>
      </c>
      <c r="C41" s="540"/>
      <c r="D41" s="540"/>
      <c r="E41" s="540"/>
      <c r="F41" s="540"/>
      <c r="G41" s="540"/>
      <c r="H41" s="540"/>
      <c r="I41" s="540"/>
      <c r="J41" s="540"/>
      <c r="K41" s="540"/>
      <c r="L41" s="540"/>
      <c r="M41" s="541"/>
      <c r="N41" s="106">
        <f>'YEAR 1'!J40</f>
        <v>0</v>
      </c>
      <c r="O41" s="82">
        <f>'YEAR 2'!J40</f>
        <v>0</v>
      </c>
      <c r="P41" s="82">
        <f>'YEAR 3'!J40</f>
        <v>0</v>
      </c>
      <c r="Q41" s="83">
        <f>'YEAR 4'!J40</f>
        <v>0</v>
      </c>
      <c r="R41" s="82">
        <f>'YEAR 5'!J40</f>
        <v>0</v>
      </c>
      <c r="S41" s="151">
        <f>ROUND((SUM(N41:R41)),0)</f>
        <v>0</v>
      </c>
      <c r="T41" s="517"/>
      <c r="U41" s="86">
        <f>ROUND('YEAR 1'!L40+'YEAR 2'!L40+'YEAR 3'!L40+'YEAR 4'!L40+'YEAR 5'!L40,0)</f>
        <v>0</v>
      </c>
      <c r="V41" s="314">
        <f>ROUND('YEAR 1'!M40+'YEAR 2'!M40+'YEAR 3'!M40+'YEAR 4'!M40+'YEAR 5'!M40,0)</f>
        <v>0</v>
      </c>
      <c r="X41" s="177"/>
    </row>
    <row r="42" spans="1:24" s="2" customFormat="1" ht="14.25" customHeight="1">
      <c r="A42" s="95">
        <v>3</v>
      </c>
      <c r="B42" s="539" t="s">
        <v>164</v>
      </c>
      <c r="C42" s="540"/>
      <c r="D42" s="540"/>
      <c r="E42" s="540"/>
      <c r="F42" s="540"/>
      <c r="G42" s="540"/>
      <c r="H42" s="540"/>
      <c r="I42" s="540"/>
      <c r="J42" s="540"/>
      <c r="K42" s="540"/>
      <c r="L42" s="540"/>
      <c r="M42" s="541"/>
      <c r="N42" s="106">
        <f>'YEAR 1'!J41</f>
        <v>0</v>
      </c>
      <c r="O42" s="82">
        <f>'YEAR 2'!J41</f>
        <v>0</v>
      </c>
      <c r="P42" s="82">
        <f>'YEAR 3'!J41</f>
        <v>0</v>
      </c>
      <c r="Q42" s="83">
        <f>'YEAR 4'!J41</f>
        <v>0</v>
      </c>
      <c r="R42" s="82">
        <f>'YEAR 5'!J41</f>
        <v>0</v>
      </c>
      <c r="S42" s="151">
        <f>ROUND((SUM(N42:R42)),0)</f>
        <v>0</v>
      </c>
      <c r="T42" s="517"/>
      <c r="U42" s="86">
        <f>ROUND('YEAR 1'!L41+'YEAR 2'!L41+'YEAR 3'!L41+'YEAR 4'!L41+'YEAR 5'!L41,0)</f>
        <v>0</v>
      </c>
      <c r="V42" s="314">
        <f>ROUND('YEAR 1'!M41+'YEAR 2'!M41+'YEAR 3'!M41+'YEAR 4'!M41+'YEAR 5'!M41,0)</f>
        <v>0</v>
      </c>
      <c r="X42" s="177"/>
    </row>
    <row r="43" spans="1:24" s="2" customFormat="1" ht="14.25" customHeight="1">
      <c r="A43" s="95">
        <v>4</v>
      </c>
      <c r="B43" s="539" t="s">
        <v>165</v>
      </c>
      <c r="C43" s="540"/>
      <c r="D43" s="540"/>
      <c r="E43" s="540"/>
      <c r="F43" s="540"/>
      <c r="G43" s="540"/>
      <c r="H43" s="540"/>
      <c r="I43" s="540"/>
      <c r="J43" s="540"/>
      <c r="K43" s="540"/>
      <c r="L43" s="540"/>
      <c r="M43" s="541"/>
      <c r="N43" s="106">
        <f>'YEAR 1'!J42</f>
        <v>0</v>
      </c>
      <c r="O43" s="82">
        <f>'YEAR 2'!J42</f>
        <v>0</v>
      </c>
      <c r="P43" s="82">
        <f>'YEAR 3'!J42</f>
        <v>0</v>
      </c>
      <c r="Q43" s="83">
        <f>'YEAR 4'!J42</f>
        <v>0</v>
      </c>
      <c r="R43" s="82">
        <f>'YEAR 5'!J42</f>
        <v>0</v>
      </c>
      <c r="S43" s="151">
        <f>ROUND((SUM(N43:R43)),0)</f>
        <v>0</v>
      </c>
      <c r="T43" s="517"/>
      <c r="U43" s="86">
        <f>ROUND('YEAR 1'!L42+'YEAR 2'!L42+'YEAR 3'!L42+'YEAR 4'!L42+'YEAR 5'!L42,0)</f>
        <v>0</v>
      </c>
      <c r="V43" s="314">
        <f>ROUND('YEAR 1'!M42+'YEAR 2'!M42+'YEAR 3'!M42+'YEAR 4'!M42+'YEAR 5'!M42,0)</f>
        <v>0</v>
      </c>
      <c r="X43" s="177"/>
    </row>
    <row r="44" spans="1:24" s="2" customFormat="1" ht="3" customHeight="1">
      <c r="A44" s="107"/>
      <c r="B44" s="108"/>
      <c r="C44" s="109"/>
      <c r="D44" s="109"/>
      <c r="E44" s="109"/>
      <c r="F44" s="109"/>
      <c r="G44" s="109"/>
      <c r="H44" s="108"/>
      <c r="I44" s="108"/>
      <c r="J44" s="110"/>
      <c r="K44" s="110"/>
      <c r="L44" s="110"/>
      <c r="M44" s="110"/>
      <c r="N44" s="110"/>
      <c r="O44" s="110"/>
      <c r="P44" s="110"/>
      <c r="Q44" s="110"/>
      <c r="R44" s="110"/>
      <c r="S44" s="110"/>
      <c r="T44" s="517"/>
      <c r="U44" s="112"/>
      <c r="V44" s="113"/>
      <c r="X44" s="177"/>
    </row>
    <row r="45" spans="1:24" s="2" customFormat="1" ht="18" customHeight="1">
      <c r="A45" s="372" t="s">
        <v>44</v>
      </c>
      <c r="B45" s="373"/>
      <c r="C45" s="373"/>
      <c r="D45" s="373"/>
      <c r="E45" s="373"/>
      <c r="F45" s="373"/>
      <c r="G45" s="373"/>
      <c r="H45" s="373"/>
      <c r="I45" s="373"/>
      <c r="J45" s="373"/>
      <c r="K45" s="373"/>
      <c r="L45" s="373"/>
      <c r="M45" s="374"/>
      <c r="N45" s="114">
        <f aca="true" t="shared" si="3" ref="N45:S45">ROUND((SUM(N40:N43)),0)</f>
        <v>0</v>
      </c>
      <c r="O45" s="114">
        <f t="shared" si="3"/>
        <v>0</v>
      </c>
      <c r="P45" s="114">
        <f t="shared" si="3"/>
        <v>0</v>
      </c>
      <c r="Q45" s="114">
        <f t="shared" si="3"/>
        <v>0</v>
      </c>
      <c r="R45" s="114">
        <f t="shared" si="3"/>
        <v>0</v>
      </c>
      <c r="S45" s="152">
        <f t="shared" si="3"/>
        <v>0</v>
      </c>
      <c r="T45" s="517"/>
      <c r="U45" s="200">
        <f>ROUND(SUM(U40:U43),0)</f>
        <v>0</v>
      </c>
      <c r="V45" s="115">
        <f>ROUND(SUM(V40:V43),0)</f>
        <v>0</v>
      </c>
      <c r="X45" s="177"/>
    </row>
    <row r="46" spans="1:24" s="2" customFormat="1" ht="3" customHeight="1">
      <c r="A46" s="107"/>
      <c r="B46" s="108"/>
      <c r="C46" s="109"/>
      <c r="D46" s="109"/>
      <c r="E46" s="109"/>
      <c r="F46" s="109"/>
      <c r="G46" s="109"/>
      <c r="H46" s="108"/>
      <c r="I46" s="108"/>
      <c r="J46" s="110"/>
      <c r="K46" s="110"/>
      <c r="L46" s="110"/>
      <c r="M46" s="110"/>
      <c r="N46" s="110"/>
      <c r="O46" s="110"/>
      <c r="P46" s="110"/>
      <c r="Q46" s="110"/>
      <c r="R46" s="110"/>
      <c r="S46" s="153"/>
      <c r="T46" s="517"/>
      <c r="U46" s="112"/>
      <c r="V46" s="116"/>
      <c r="X46" s="177"/>
    </row>
    <row r="47" spans="1:24" s="2" customFormat="1" ht="18" customHeight="1" thickBot="1">
      <c r="A47" s="382" t="s">
        <v>51</v>
      </c>
      <c r="B47" s="383"/>
      <c r="C47" s="383"/>
      <c r="D47" s="383"/>
      <c r="E47" s="383"/>
      <c r="F47" s="383"/>
      <c r="G47" s="383"/>
      <c r="H47" s="383"/>
      <c r="I47" s="383"/>
      <c r="J47" s="383"/>
      <c r="K47" s="383"/>
      <c r="L47" s="383"/>
      <c r="M47" s="384"/>
      <c r="N47" s="117">
        <f aca="true" t="shared" si="4" ref="N47:S47">ROUND((SUM(N37+N45)),0)</f>
        <v>0</v>
      </c>
      <c r="O47" s="117">
        <f t="shared" si="4"/>
        <v>0</v>
      </c>
      <c r="P47" s="117">
        <f t="shared" si="4"/>
        <v>0</v>
      </c>
      <c r="Q47" s="117">
        <f t="shared" si="4"/>
        <v>0</v>
      </c>
      <c r="R47" s="117">
        <f t="shared" si="4"/>
        <v>0</v>
      </c>
      <c r="S47" s="154">
        <f t="shared" si="4"/>
        <v>0</v>
      </c>
      <c r="T47" s="517"/>
      <c r="U47" s="202">
        <f>ROUND(U37+U45,0)</f>
        <v>0</v>
      </c>
      <c r="V47" s="104">
        <f>ROUND(V37+V45,0)</f>
        <v>0</v>
      </c>
      <c r="X47" s="177"/>
    </row>
    <row r="48" spans="1:24" s="2" customFormat="1" ht="12" customHeight="1">
      <c r="A48" s="555" t="s">
        <v>27</v>
      </c>
      <c r="B48" s="556"/>
      <c r="C48" s="556"/>
      <c r="D48" s="556"/>
      <c r="E48" s="556"/>
      <c r="F48" s="556"/>
      <c r="G48" s="556"/>
      <c r="H48" s="556"/>
      <c r="I48" s="556"/>
      <c r="J48" s="556"/>
      <c r="K48" s="556"/>
      <c r="L48" s="556"/>
      <c r="M48" s="556"/>
      <c r="N48" s="556"/>
      <c r="O48" s="556"/>
      <c r="P48" s="556"/>
      <c r="Q48" s="556"/>
      <c r="R48" s="556"/>
      <c r="S48" s="557"/>
      <c r="T48" s="517"/>
      <c r="U48" s="526"/>
      <c r="V48" s="527"/>
      <c r="W48" s="4"/>
      <c r="X48" s="177"/>
    </row>
    <row r="49" spans="1:24" s="16" customFormat="1" ht="18" customHeight="1" thickBot="1">
      <c r="A49" s="558"/>
      <c r="B49" s="559"/>
      <c r="C49" s="559"/>
      <c r="D49" s="559"/>
      <c r="E49" s="559"/>
      <c r="F49" s="559"/>
      <c r="G49" s="559"/>
      <c r="H49" s="559"/>
      <c r="I49" s="559"/>
      <c r="J49" s="559"/>
      <c r="K49" s="559"/>
      <c r="L49" s="559"/>
      <c r="M49" s="559"/>
      <c r="N49" s="559"/>
      <c r="O49" s="559"/>
      <c r="P49" s="559"/>
      <c r="Q49" s="559"/>
      <c r="R49" s="559"/>
      <c r="S49" s="560"/>
      <c r="T49" s="517"/>
      <c r="U49" s="528"/>
      <c r="V49" s="529"/>
      <c r="X49" s="177"/>
    </row>
    <row r="50" spans="1:24" s="2" customFormat="1" ht="15">
      <c r="A50" s="98">
        <v>1</v>
      </c>
      <c r="B50" s="185" t="s">
        <v>160</v>
      </c>
      <c r="C50" s="186"/>
      <c r="D50" s="186"/>
      <c r="E50" s="186"/>
      <c r="F50" s="186"/>
      <c r="G50" s="186"/>
      <c r="H50" s="186"/>
      <c r="I50" s="186"/>
      <c r="J50" s="186"/>
      <c r="K50" s="186"/>
      <c r="L50" s="186"/>
      <c r="M50" s="187"/>
      <c r="N50" s="188">
        <f>'YEAR 1'!J53</f>
        <v>0</v>
      </c>
      <c r="O50" s="83">
        <f>'YEAR 2'!J53</f>
        <v>0</v>
      </c>
      <c r="P50" s="83">
        <f>'YEAR 3'!J53</f>
        <v>0</v>
      </c>
      <c r="Q50" s="188">
        <f>'YEAR 4'!J53</f>
        <v>0</v>
      </c>
      <c r="R50" s="188">
        <f>'YEAR 5'!J53</f>
        <v>0</v>
      </c>
      <c r="S50" s="189">
        <f>ROUND((SUM(N50:R50)),0)</f>
        <v>0</v>
      </c>
      <c r="T50" s="517"/>
      <c r="U50" s="99">
        <f>ROUND('YEAR 1'!L53+'YEAR 2'!L53+'YEAR 3'!L53+'YEAR 4'!L53+'YEAR 5'!L53,0)</f>
        <v>0</v>
      </c>
      <c r="V50" s="312">
        <f>ROUND('YEAR 1'!M53+'YEAR 2'!M53+'YEAR 3'!M53+'YEAR 4'!M53+'YEAR 5'!M53,0)</f>
        <v>0</v>
      </c>
      <c r="X50" s="177"/>
    </row>
    <row r="51" spans="1:24" s="2" customFormat="1" ht="15">
      <c r="A51" s="95">
        <v>2</v>
      </c>
      <c r="B51" s="575" t="s">
        <v>38</v>
      </c>
      <c r="C51" s="576"/>
      <c r="D51" s="576"/>
      <c r="E51" s="576"/>
      <c r="F51" s="576"/>
      <c r="G51" s="576"/>
      <c r="H51" s="576"/>
      <c r="I51" s="576"/>
      <c r="J51" s="576"/>
      <c r="K51" s="576"/>
      <c r="L51" s="576"/>
      <c r="M51" s="577"/>
      <c r="N51" s="118">
        <f>'YEAR 1'!J54</f>
        <v>0</v>
      </c>
      <c r="O51" s="82">
        <f>'YEAR 2'!J54</f>
        <v>0</v>
      </c>
      <c r="P51" s="82">
        <f>'YEAR 3'!J54</f>
        <v>0</v>
      </c>
      <c r="Q51" s="118">
        <f>'YEAR 4'!J54</f>
        <v>0</v>
      </c>
      <c r="R51" s="118">
        <f>'YEAR 5'!J54</f>
        <v>0</v>
      </c>
      <c r="S51" s="91">
        <f>ROUND((SUM(N51:R51)),0)</f>
        <v>0</v>
      </c>
      <c r="T51" s="517"/>
      <c r="U51" s="86">
        <f>ROUND('YEAR 1'!L54+'YEAR 2'!L54+'YEAR 3'!L54+'YEAR 4'!L54+'YEAR 5'!L54,0)</f>
        <v>0</v>
      </c>
      <c r="V51" s="313">
        <f>ROUND('YEAR 1'!M54+'YEAR 2'!M54+'YEAR 3'!M54+'YEAR 4'!M54+'YEAR 5'!M54,0)</f>
        <v>0</v>
      </c>
      <c r="X51" s="177"/>
    </row>
    <row r="52" spans="1:24" s="2" customFormat="1" ht="3" customHeight="1">
      <c r="A52" s="107"/>
      <c r="B52" s="108"/>
      <c r="C52" s="109"/>
      <c r="D52" s="109"/>
      <c r="E52" s="109"/>
      <c r="F52" s="109"/>
      <c r="G52" s="109"/>
      <c r="H52" s="108"/>
      <c r="I52" s="108"/>
      <c r="J52" s="110"/>
      <c r="K52" s="110"/>
      <c r="L52" s="110"/>
      <c r="M52" s="110"/>
      <c r="N52" s="110"/>
      <c r="O52" s="110"/>
      <c r="P52" s="110"/>
      <c r="Q52" s="110"/>
      <c r="R52" s="110"/>
      <c r="S52" s="111"/>
      <c r="T52" s="517"/>
      <c r="U52" s="112"/>
      <c r="V52" s="116"/>
      <c r="X52" s="177"/>
    </row>
    <row r="53" spans="1:24" s="2" customFormat="1" ht="18" customHeight="1" thickBot="1">
      <c r="A53" s="382" t="s">
        <v>46</v>
      </c>
      <c r="B53" s="383"/>
      <c r="C53" s="383"/>
      <c r="D53" s="383"/>
      <c r="E53" s="383"/>
      <c r="F53" s="383"/>
      <c r="G53" s="383"/>
      <c r="H53" s="383"/>
      <c r="I53" s="383"/>
      <c r="J53" s="383"/>
      <c r="K53" s="383"/>
      <c r="L53" s="383"/>
      <c r="M53" s="384"/>
      <c r="N53" s="103">
        <f aca="true" t="shared" si="5" ref="N53:S53">ROUND((SUM(N50:N51)),0)</f>
        <v>0</v>
      </c>
      <c r="O53" s="103">
        <f t="shared" si="5"/>
        <v>0</v>
      </c>
      <c r="P53" s="103">
        <f t="shared" si="5"/>
        <v>0</v>
      </c>
      <c r="Q53" s="103">
        <f t="shared" si="5"/>
        <v>0</v>
      </c>
      <c r="R53" s="103">
        <f t="shared" si="5"/>
        <v>0</v>
      </c>
      <c r="S53" s="142">
        <f t="shared" si="5"/>
        <v>0</v>
      </c>
      <c r="T53" s="517"/>
      <c r="U53" s="201">
        <f>ROUND(SUM(U50:U51),0)</f>
        <v>0</v>
      </c>
      <c r="V53" s="115">
        <f>ROUND(SUM(V50:V51),0)</f>
        <v>0</v>
      </c>
      <c r="X53" s="177"/>
    </row>
    <row r="54" spans="1:24" s="2" customFormat="1" ht="12" customHeight="1">
      <c r="A54" s="555" t="s">
        <v>9</v>
      </c>
      <c r="B54" s="556"/>
      <c r="C54" s="556"/>
      <c r="D54" s="556"/>
      <c r="E54" s="556"/>
      <c r="F54" s="556"/>
      <c r="G54" s="556"/>
      <c r="H54" s="556"/>
      <c r="I54" s="556"/>
      <c r="J54" s="556"/>
      <c r="K54" s="556"/>
      <c r="L54" s="556"/>
      <c r="M54" s="556"/>
      <c r="N54" s="556"/>
      <c r="O54" s="556"/>
      <c r="P54" s="556"/>
      <c r="Q54" s="556"/>
      <c r="R54" s="556"/>
      <c r="S54" s="557"/>
      <c r="T54" s="517"/>
      <c r="U54" s="526"/>
      <c r="V54" s="527"/>
      <c r="W54" s="4"/>
      <c r="X54" s="177"/>
    </row>
    <row r="55" spans="1:24" s="16" customFormat="1" ht="18" customHeight="1" thickBot="1">
      <c r="A55" s="558"/>
      <c r="B55" s="559"/>
      <c r="C55" s="559"/>
      <c r="D55" s="559"/>
      <c r="E55" s="559"/>
      <c r="F55" s="559"/>
      <c r="G55" s="559"/>
      <c r="H55" s="559"/>
      <c r="I55" s="559"/>
      <c r="J55" s="559"/>
      <c r="K55" s="559"/>
      <c r="L55" s="559"/>
      <c r="M55" s="559"/>
      <c r="N55" s="559"/>
      <c r="O55" s="559"/>
      <c r="P55" s="559"/>
      <c r="Q55" s="559"/>
      <c r="R55" s="559"/>
      <c r="S55" s="560"/>
      <c r="T55" s="517"/>
      <c r="U55" s="528"/>
      <c r="V55" s="529"/>
      <c r="X55" s="177"/>
    </row>
    <row r="56" spans="1:24" s="2" customFormat="1" ht="15">
      <c r="A56" s="98">
        <v>1</v>
      </c>
      <c r="B56" s="536" t="s">
        <v>10</v>
      </c>
      <c r="C56" s="537"/>
      <c r="D56" s="537"/>
      <c r="E56" s="537"/>
      <c r="F56" s="537"/>
      <c r="G56" s="537"/>
      <c r="H56" s="537"/>
      <c r="I56" s="537"/>
      <c r="J56" s="537"/>
      <c r="K56" s="537"/>
      <c r="L56" s="537"/>
      <c r="M56" s="538"/>
      <c r="N56" s="119">
        <f>'YEAR 1'!J59</f>
        <v>0</v>
      </c>
      <c r="O56" s="83">
        <f>'YEAR 2'!J59</f>
        <v>0</v>
      </c>
      <c r="P56" s="83">
        <f>'YEAR 3'!J59</f>
        <v>0</v>
      </c>
      <c r="Q56" s="188">
        <f>'YEAR 4'!J59</f>
        <v>0</v>
      </c>
      <c r="R56" s="188">
        <f>'YEAR 5'!J59</f>
        <v>0</v>
      </c>
      <c r="S56" s="189">
        <f>ROUND((SUM(N56:R56)),0)</f>
        <v>0</v>
      </c>
      <c r="T56" s="517"/>
      <c r="U56" s="99">
        <f>ROUND('YEAR 1'!L59+'YEAR 2'!L59+'YEAR 3'!L59+'YEAR 4'!L59+'YEAR 5'!L59,0)</f>
        <v>0</v>
      </c>
      <c r="V56" s="312">
        <f>ROUND('YEAR 1'!M59+'YEAR 2'!M59+'YEAR 3'!M59+'YEAR 4'!M59+'YEAR 5'!M59,0)</f>
        <v>0</v>
      </c>
      <c r="X56" s="177"/>
    </row>
    <row r="57" spans="1:24" s="2" customFormat="1" ht="15">
      <c r="A57" s="95">
        <v>2</v>
      </c>
      <c r="B57" s="552" t="s">
        <v>11</v>
      </c>
      <c r="C57" s="553"/>
      <c r="D57" s="553"/>
      <c r="E57" s="553"/>
      <c r="F57" s="553"/>
      <c r="G57" s="553"/>
      <c r="H57" s="553"/>
      <c r="I57" s="553"/>
      <c r="J57" s="553"/>
      <c r="K57" s="553"/>
      <c r="L57" s="553"/>
      <c r="M57" s="554"/>
      <c r="N57" s="119">
        <f>'YEAR 1'!J60</f>
        <v>0</v>
      </c>
      <c r="O57" s="83">
        <f>'YEAR 2'!J60</f>
        <v>0</v>
      </c>
      <c r="P57" s="82">
        <f>'YEAR 3'!J60</f>
        <v>0</v>
      </c>
      <c r="Q57" s="188">
        <f>'YEAR 4'!J60</f>
        <v>0</v>
      </c>
      <c r="R57" s="188">
        <f>'YEAR 5'!J60</f>
        <v>0</v>
      </c>
      <c r="S57" s="91">
        <f>ROUND((SUM(N57:R57)),0)</f>
        <v>0</v>
      </c>
      <c r="T57" s="517"/>
      <c r="U57" s="86">
        <f>ROUND('YEAR 1'!L60+'YEAR 2'!L60+'YEAR 3'!L60+'YEAR 4'!L60+'YEAR 5'!L60,0)</f>
        <v>0</v>
      </c>
      <c r="V57" s="313">
        <f>ROUND('YEAR 1'!M60+'YEAR 2'!M60+'YEAR 3'!M60+'YEAR 4'!M60+'YEAR 5'!M60,0)</f>
        <v>0</v>
      </c>
      <c r="X57" s="177"/>
    </row>
    <row r="58" spans="1:24" s="2" customFormat="1" ht="3" customHeight="1">
      <c r="A58" s="107"/>
      <c r="B58" s="108"/>
      <c r="C58" s="109"/>
      <c r="D58" s="109"/>
      <c r="E58" s="109"/>
      <c r="F58" s="109"/>
      <c r="G58" s="109"/>
      <c r="H58" s="108"/>
      <c r="I58" s="108"/>
      <c r="J58" s="110"/>
      <c r="K58" s="110"/>
      <c r="L58" s="110"/>
      <c r="M58" s="110"/>
      <c r="N58" s="110"/>
      <c r="O58" s="110"/>
      <c r="P58" s="110"/>
      <c r="Q58" s="110"/>
      <c r="R58" s="110"/>
      <c r="S58" s="111"/>
      <c r="T58" s="517"/>
      <c r="U58" s="112"/>
      <c r="V58" s="116"/>
      <c r="X58" s="177"/>
    </row>
    <row r="59" spans="1:24" s="2" customFormat="1" ht="18" customHeight="1" thickBot="1">
      <c r="A59" s="382" t="s">
        <v>47</v>
      </c>
      <c r="B59" s="383"/>
      <c r="C59" s="383"/>
      <c r="D59" s="383"/>
      <c r="E59" s="383"/>
      <c r="F59" s="383"/>
      <c r="G59" s="383"/>
      <c r="H59" s="383"/>
      <c r="I59" s="383"/>
      <c r="J59" s="383"/>
      <c r="K59" s="383"/>
      <c r="L59" s="383"/>
      <c r="M59" s="384"/>
      <c r="N59" s="103">
        <f aca="true" t="shared" si="6" ref="N59:S59">ROUND((SUM(N56:N57)),0)</f>
        <v>0</v>
      </c>
      <c r="O59" s="103">
        <f t="shared" si="6"/>
        <v>0</v>
      </c>
      <c r="P59" s="103">
        <f t="shared" si="6"/>
        <v>0</v>
      </c>
      <c r="Q59" s="103">
        <f t="shared" si="6"/>
        <v>0</v>
      </c>
      <c r="R59" s="103">
        <f t="shared" si="6"/>
        <v>0</v>
      </c>
      <c r="S59" s="142">
        <f t="shared" si="6"/>
        <v>0</v>
      </c>
      <c r="T59" s="518"/>
      <c r="U59" s="201">
        <f>ROUND(SUM(U56:U57),0)</f>
        <v>0</v>
      </c>
      <c r="V59" s="104">
        <f>ROUND(SUM(V56:V57),0)</f>
        <v>0</v>
      </c>
      <c r="X59" s="177"/>
    </row>
    <row r="60" spans="1:24" ht="109.5" customHeight="1" thickBot="1">
      <c r="A60" s="492" t="s">
        <v>114</v>
      </c>
      <c r="B60" s="493"/>
      <c r="C60" s="493"/>
      <c r="D60" s="493"/>
      <c r="E60" s="493"/>
      <c r="F60" s="493"/>
      <c r="G60" s="493"/>
      <c r="H60" s="493"/>
      <c r="I60" s="493"/>
      <c r="J60" s="493"/>
      <c r="K60" s="493"/>
      <c r="L60" s="493"/>
      <c r="M60" s="493"/>
      <c r="N60" s="493"/>
      <c r="O60" s="493"/>
      <c r="P60" s="493"/>
      <c r="Q60" s="493"/>
      <c r="R60" s="493"/>
      <c r="S60" s="493"/>
      <c r="T60" s="493"/>
      <c r="U60" s="493"/>
      <c r="V60" s="494"/>
      <c r="X60" s="199"/>
    </row>
    <row r="61" spans="1:22" s="218" customFormat="1" ht="35.25" customHeight="1" thickBot="1">
      <c r="A61" s="407" t="s">
        <v>134</v>
      </c>
      <c r="B61" s="408"/>
      <c r="C61" s="421" t="str">
        <f>'YEAR 1'!C48:D48</f>
        <v> </v>
      </c>
      <c r="D61" s="422"/>
      <c r="E61" s="407" t="s">
        <v>93</v>
      </c>
      <c r="F61" s="408"/>
      <c r="G61" s="423" t="str">
        <f>'YEAR 1'!G48:H48</f>
        <v> </v>
      </c>
      <c r="H61" s="599"/>
      <c r="I61" s="424"/>
      <c r="J61" s="602"/>
      <c r="K61" s="603"/>
      <c r="L61" s="604"/>
      <c r="M61" s="224"/>
      <c r="N61" s="519" t="str">
        <f>IF($G$4&gt;0,"yes","no")</f>
        <v>no</v>
      </c>
      <c r="O61" s="519" t="str">
        <f>IF($G$4&gt;1,"yes","no")</f>
        <v>no</v>
      </c>
      <c r="P61" s="519" t="str">
        <f>IF($G$4&gt;2,"yes","no")</f>
        <v>no</v>
      </c>
      <c r="Q61" s="519" t="str">
        <f>IF($G$4&gt;3,"yes","no")</f>
        <v>no</v>
      </c>
      <c r="R61" s="519" t="str">
        <f>IF($G$4&gt;4,"yes","no")</f>
        <v>no</v>
      </c>
      <c r="S61" s="513" t="s">
        <v>67</v>
      </c>
      <c r="T61" s="516"/>
      <c r="U61" s="510" t="s">
        <v>152</v>
      </c>
      <c r="V61" s="513" t="s">
        <v>68</v>
      </c>
    </row>
    <row r="62" spans="1:24" ht="34.5" customHeight="1" thickBot="1">
      <c r="A62" s="407" t="s">
        <v>37</v>
      </c>
      <c r="B62" s="408"/>
      <c r="C62" s="587">
        <f>'YEAR 1'!C49:D49</f>
        <v>0</v>
      </c>
      <c r="D62" s="588"/>
      <c r="E62" s="407" t="s">
        <v>31</v>
      </c>
      <c r="F62" s="408"/>
      <c r="G62" s="421">
        <f>'YEAR 1'!G49:H49</f>
        <v>0</v>
      </c>
      <c r="H62" s="422"/>
      <c r="I62" s="586"/>
      <c r="J62" s="605"/>
      <c r="K62" s="606"/>
      <c r="L62" s="607"/>
      <c r="M62" s="204"/>
      <c r="N62" s="520"/>
      <c r="O62" s="520"/>
      <c r="P62" s="520"/>
      <c r="Q62" s="520"/>
      <c r="R62" s="520"/>
      <c r="S62" s="514"/>
      <c r="T62" s="517"/>
      <c r="U62" s="511"/>
      <c r="V62" s="514"/>
      <c r="W62" s="5"/>
      <c r="X62" s="199"/>
    </row>
    <row r="63" spans="1:24" ht="34.5" customHeight="1" thickBot="1">
      <c r="A63" s="474" t="s">
        <v>0</v>
      </c>
      <c r="B63" s="475"/>
      <c r="C63" s="587">
        <f>'YEAR 1'!C50:D50</f>
        <v>0</v>
      </c>
      <c r="D63" s="588"/>
      <c r="E63" s="407" t="s">
        <v>36</v>
      </c>
      <c r="F63" s="408"/>
      <c r="G63" s="542">
        <f>'YEAR 1'!G50:H50</f>
        <v>0</v>
      </c>
      <c r="H63" s="543"/>
      <c r="I63" s="544"/>
      <c r="J63" s="608"/>
      <c r="K63" s="609"/>
      <c r="L63" s="610"/>
      <c r="M63" s="228"/>
      <c r="N63" s="87" t="s">
        <v>96</v>
      </c>
      <c r="O63" s="87" t="s">
        <v>97</v>
      </c>
      <c r="P63" s="87" t="s">
        <v>98</v>
      </c>
      <c r="Q63" s="87" t="s">
        <v>99</v>
      </c>
      <c r="R63" s="87" t="s">
        <v>101</v>
      </c>
      <c r="S63" s="515"/>
      <c r="T63" s="517"/>
      <c r="U63" s="512"/>
      <c r="V63" s="515"/>
      <c r="W63" s="6"/>
      <c r="X63" s="199"/>
    </row>
    <row r="64" spans="1:24" s="2" customFormat="1" ht="12" customHeight="1">
      <c r="A64" s="555" t="s">
        <v>12</v>
      </c>
      <c r="B64" s="556"/>
      <c r="C64" s="556"/>
      <c r="D64" s="556"/>
      <c r="E64" s="556"/>
      <c r="F64" s="556"/>
      <c r="G64" s="556"/>
      <c r="H64" s="556"/>
      <c r="I64" s="556"/>
      <c r="J64" s="556"/>
      <c r="K64" s="556"/>
      <c r="L64" s="556"/>
      <c r="M64" s="556"/>
      <c r="N64" s="556"/>
      <c r="O64" s="556"/>
      <c r="P64" s="556"/>
      <c r="Q64" s="556"/>
      <c r="R64" s="556"/>
      <c r="S64" s="557"/>
      <c r="T64" s="517"/>
      <c r="U64" s="561"/>
      <c r="V64" s="527"/>
      <c r="W64" s="4"/>
      <c r="X64" s="177"/>
    </row>
    <row r="65" spans="1:24" s="16" customFormat="1" ht="18" customHeight="1" thickBot="1">
      <c r="A65" s="558"/>
      <c r="B65" s="559"/>
      <c r="C65" s="559"/>
      <c r="D65" s="559"/>
      <c r="E65" s="559"/>
      <c r="F65" s="559"/>
      <c r="G65" s="559"/>
      <c r="H65" s="559"/>
      <c r="I65" s="559"/>
      <c r="J65" s="559"/>
      <c r="K65" s="559"/>
      <c r="L65" s="559"/>
      <c r="M65" s="559"/>
      <c r="N65" s="559"/>
      <c r="O65" s="559"/>
      <c r="P65" s="559"/>
      <c r="Q65" s="559"/>
      <c r="R65" s="559"/>
      <c r="S65" s="560"/>
      <c r="T65" s="517"/>
      <c r="U65" s="562"/>
      <c r="V65" s="529"/>
      <c r="X65" s="177"/>
    </row>
    <row r="66" spans="1:24" s="2" customFormat="1" ht="15">
      <c r="A66" s="120">
        <v>1</v>
      </c>
      <c r="B66" s="536" t="s">
        <v>13</v>
      </c>
      <c r="C66" s="537"/>
      <c r="D66" s="537"/>
      <c r="E66" s="537"/>
      <c r="F66" s="537"/>
      <c r="G66" s="537"/>
      <c r="H66" s="537"/>
      <c r="I66" s="537"/>
      <c r="J66" s="537"/>
      <c r="K66" s="537"/>
      <c r="L66" s="537"/>
      <c r="M66" s="538"/>
      <c r="N66" s="119">
        <f>'YEAR 1'!J65</f>
        <v>0</v>
      </c>
      <c r="O66" s="83">
        <f>'YEAR 2'!J65</f>
        <v>0</v>
      </c>
      <c r="P66" s="83">
        <f>'YEAR 3'!J65</f>
        <v>0</v>
      </c>
      <c r="Q66" s="188">
        <f>'YEAR 4'!J65</f>
        <v>0</v>
      </c>
      <c r="R66" s="188">
        <f>'YEAR 5'!J65</f>
        <v>0</v>
      </c>
      <c r="S66" s="189">
        <f>ROUND((SUM(N66:R66)),0)</f>
        <v>0</v>
      </c>
      <c r="T66" s="517"/>
      <c r="U66" s="270">
        <f>ROUND('YEAR 1'!L65+'YEAR 2'!L65+'YEAR 3'!L65+'YEAR 4'!L65+'YEAR 5'!L65,0)</f>
        <v>0</v>
      </c>
      <c r="V66" s="207">
        <f>ROUND('YEAR 1'!M65+'YEAR 2'!M65+'YEAR 3'!M65+'YEAR 4'!M65+'YEAR 5'!M65,0)</f>
        <v>0</v>
      </c>
      <c r="X66" s="177"/>
    </row>
    <row r="67" spans="1:24" s="2" customFormat="1" ht="15">
      <c r="A67" s="121">
        <v>2</v>
      </c>
      <c r="B67" s="552" t="s">
        <v>14</v>
      </c>
      <c r="C67" s="553"/>
      <c r="D67" s="553"/>
      <c r="E67" s="553"/>
      <c r="F67" s="553"/>
      <c r="G67" s="553"/>
      <c r="H67" s="553"/>
      <c r="I67" s="553"/>
      <c r="J67" s="553"/>
      <c r="K67" s="553"/>
      <c r="L67" s="553"/>
      <c r="M67" s="554"/>
      <c r="N67" s="119">
        <f>'YEAR 1'!J66</f>
        <v>0</v>
      </c>
      <c r="O67" s="83">
        <f>'YEAR 2'!J66</f>
        <v>0</v>
      </c>
      <c r="P67" s="82">
        <f>'YEAR 3'!J66</f>
        <v>0</v>
      </c>
      <c r="Q67" s="188">
        <f>'YEAR 4'!J66</f>
        <v>0</v>
      </c>
      <c r="R67" s="188">
        <f>'YEAR 5'!J66</f>
        <v>0</v>
      </c>
      <c r="S67" s="91">
        <f>ROUND((SUM(N67:R67)),0)</f>
        <v>0</v>
      </c>
      <c r="T67" s="517"/>
      <c r="U67" s="271">
        <f>ROUND('YEAR 1'!L66+'YEAR 2'!L66+'YEAR 3'!L66+'YEAR 4'!L66+'YEAR 5'!L66,0)</f>
        <v>0</v>
      </c>
      <c r="V67" s="122">
        <f>ROUND('YEAR 1'!M66+'YEAR 2'!M66+'YEAR 3'!M66+'YEAR 4'!M66+'YEAR 5'!M66,0)</f>
        <v>0</v>
      </c>
      <c r="X67" s="177"/>
    </row>
    <row r="68" spans="1:24" s="2" customFormat="1" ht="15">
      <c r="A68" s="121">
        <v>3</v>
      </c>
      <c r="B68" s="552" t="s">
        <v>15</v>
      </c>
      <c r="C68" s="553"/>
      <c r="D68" s="553"/>
      <c r="E68" s="553"/>
      <c r="F68" s="553"/>
      <c r="G68" s="553"/>
      <c r="H68" s="553"/>
      <c r="I68" s="553"/>
      <c r="J68" s="553"/>
      <c r="K68" s="553"/>
      <c r="L68" s="553"/>
      <c r="M68" s="554"/>
      <c r="N68" s="119">
        <f>'YEAR 1'!J67</f>
        <v>0</v>
      </c>
      <c r="O68" s="83">
        <f>'YEAR 2'!J67</f>
        <v>0</v>
      </c>
      <c r="P68" s="82">
        <f>'YEAR 3'!J67</f>
        <v>0</v>
      </c>
      <c r="Q68" s="188">
        <f>'YEAR 4'!J67</f>
        <v>0</v>
      </c>
      <c r="R68" s="188">
        <f>'YEAR 5'!J67</f>
        <v>0</v>
      </c>
      <c r="S68" s="91">
        <f>ROUND((SUM(N68:R68)),0)</f>
        <v>0</v>
      </c>
      <c r="T68" s="517"/>
      <c r="U68" s="271">
        <f>ROUND('YEAR 1'!L67+'YEAR 2'!L67+'YEAR 3'!L67+'YEAR 4'!L67+'YEAR 5'!L67,0)</f>
        <v>0</v>
      </c>
      <c r="V68" s="122">
        <f>ROUND('YEAR 1'!M67+'YEAR 2'!M67+'YEAR 3'!M67+'YEAR 4'!M67+'YEAR 5'!M67,0)</f>
        <v>0</v>
      </c>
      <c r="X68" s="177"/>
    </row>
    <row r="69" spans="1:24" s="2" customFormat="1" ht="15">
      <c r="A69" s="121">
        <v>4</v>
      </c>
      <c r="B69" s="552" t="s">
        <v>5</v>
      </c>
      <c r="C69" s="553"/>
      <c r="D69" s="553"/>
      <c r="E69" s="553"/>
      <c r="F69" s="553"/>
      <c r="G69" s="553"/>
      <c r="H69" s="553"/>
      <c r="I69" s="553"/>
      <c r="J69" s="553"/>
      <c r="K69" s="553"/>
      <c r="L69" s="553"/>
      <c r="M69" s="554"/>
      <c r="N69" s="119">
        <f>'YEAR 1'!J68</f>
        <v>0</v>
      </c>
      <c r="O69" s="83">
        <f>'YEAR 2'!J68</f>
        <v>0</v>
      </c>
      <c r="P69" s="82">
        <f>'YEAR 3'!J68</f>
        <v>0</v>
      </c>
      <c r="Q69" s="188">
        <f>'YEAR 4'!J68</f>
        <v>0</v>
      </c>
      <c r="R69" s="188">
        <f>'YEAR 5'!J68</f>
        <v>0</v>
      </c>
      <c r="S69" s="91">
        <f>ROUND((SUM(N69:R69)),0)</f>
        <v>0</v>
      </c>
      <c r="T69" s="517"/>
      <c r="U69" s="271">
        <f>ROUND('YEAR 1'!L68+'YEAR 2'!L68+'YEAR 3'!L68+'YEAR 4'!L68+'YEAR 5'!L68,0)</f>
        <v>0</v>
      </c>
      <c r="V69" s="122">
        <f>ROUND('YEAR 1'!M68+'YEAR 2'!M68+'YEAR 3'!M68+'YEAR 4'!M68+'YEAR 5'!M68,0)</f>
        <v>0</v>
      </c>
      <c r="X69" s="177"/>
    </row>
    <row r="70" spans="1:24" s="2" customFormat="1" ht="3" customHeight="1">
      <c r="A70" s="107"/>
      <c r="B70" s="108"/>
      <c r="C70" s="109"/>
      <c r="D70" s="109"/>
      <c r="E70" s="109"/>
      <c r="F70" s="109"/>
      <c r="G70" s="109"/>
      <c r="H70" s="108"/>
      <c r="I70" s="108"/>
      <c r="J70" s="110"/>
      <c r="K70" s="110"/>
      <c r="L70" s="110"/>
      <c r="M70" s="110"/>
      <c r="N70" s="110"/>
      <c r="O70" s="110"/>
      <c r="P70" s="110"/>
      <c r="Q70" s="110"/>
      <c r="R70" s="110"/>
      <c r="S70" s="111"/>
      <c r="T70" s="517"/>
      <c r="U70" s="272"/>
      <c r="V70" s="157"/>
      <c r="X70" s="177"/>
    </row>
    <row r="71" spans="1:24" s="2" customFormat="1" ht="18" customHeight="1" thickBot="1">
      <c r="A71" s="578" t="s">
        <v>48</v>
      </c>
      <c r="B71" s="579"/>
      <c r="C71" s="579"/>
      <c r="D71" s="579"/>
      <c r="E71" s="579"/>
      <c r="F71" s="579"/>
      <c r="G71" s="579"/>
      <c r="H71" s="579"/>
      <c r="I71" s="579"/>
      <c r="J71" s="579"/>
      <c r="K71" s="579"/>
      <c r="L71" s="579"/>
      <c r="M71" s="580"/>
      <c r="N71" s="103">
        <f aca="true" t="shared" si="7" ref="N71:S71">ROUND((SUM(N66:N69)),0)</f>
        <v>0</v>
      </c>
      <c r="O71" s="143">
        <f t="shared" si="7"/>
        <v>0</v>
      </c>
      <c r="P71" s="143">
        <f t="shared" si="7"/>
        <v>0</v>
      </c>
      <c r="Q71" s="143">
        <f t="shared" si="7"/>
        <v>0</v>
      </c>
      <c r="R71" s="143">
        <f t="shared" si="7"/>
        <v>0</v>
      </c>
      <c r="S71" s="142">
        <f t="shared" si="7"/>
        <v>0</v>
      </c>
      <c r="T71" s="517"/>
      <c r="U71" s="143">
        <f>ROUND(SUM(U66:U69),0)</f>
        <v>0</v>
      </c>
      <c r="V71" s="104">
        <f>ROUND(SUM(V66:V69),0)</f>
        <v>0</v>
      </c>
      <c r="X71" s="177"/>
    </row>
    <row r="72" spans="1:24" s="2" customFormat="1" ht="12" customHeight="1">
      <c r="A72" s="555" t="s">
        <v>16</v>
      </c>
      <c r="B72" s="556"/>
      <c r="C72" s="556"/>
      <c r="D72" s="556"/>
      <c r="E72" s="556"/>
      <c r="F72" s="556"/>
      <c r="G72" s="556"/>
      <c r="H72" s="556"/>
      <c r="I72" s="556"/>
      <c r="J72" s="556"/>
      <c r="K72" s="556"/>
      <c r="L72" s="556"/>
      <c r="M72" s="556"/>
      <c r="N72" s="556"/>
      <c r="O72" s="556"/>
      <c r="P72" s="556"/>
      <c r="Q72" s="556"/>
      <c r="R72" s="556"/>
      <c r="S72" s="557"/>
      <c r="T72" s="517"/>
      <c r="U72" s="561"/>
      <c r="V72" s="527"/>
      <c r="W72" s="4"/>
      <c r="X72" s="177"/>
    </row>
    <row r="73" spans="1:24" s="16" customFormat="1" ht="18" customHeight="1" thickBot="1">
      <c r="A73" s="558"/>
      <c r="B73" s="559"/>
      <c r="C73" s="559"/>
      <c r="D73" s="559"/>
      <c r="E73" s="559"/>
      <c r="F73" s="559"/>
      <c r="G73" s="559"/>
      <c r="H73" s="559"/>
      <c r="I73" s="559"/>
      <c r="J73" s="559"/>
      <c r="K73" s="559"/>
      <c r="L73" s="559"/>
      <c r="M73" s="559"/>
      <c r="N73" s="559"/>
      <c r="O73" s="559"/>
      <c r="P73" s="559"/>
      <c r="Q73" s="559"/>
      <c r="R73" s="559"/>
      <c r="S73" s="560"/>
      <c r="T73" s="517"/>
      <c r="U73" s="562"/>
      <c r="V73" s="529"/>
      <c r="X73" s="177"/>
    </row>
    <row r="74" spans="1:24" s="2" customFormat="1" ht="15">
      <c r="A74" s="98">
        <v>1</v>
      </c>
      <c r="B74" s="563" t="s">
        <v>17</v>
      </c>
      <c r="C74" s="564"/>
      <c r="D74" s="564"/>
      <c r="E74" s="564"/>
      <c r="F74" s="564"/>
      <c r="G74" s="564"/>
      <c r="H74" s="564"/>
      <c r="I74" s="564"/>
      <c r="J74" s="564"/>
      <c r="K74" s="564"/>
      <c r="L74" s="564"/>
      <c r="M74" s="565"/>
      <c r="N74" s="119">
        <f>'YEAR 1'!J73</f>
        <v>0</v>
      </c>
      <c r="O74" s="83">
        <f>'YEAR 2'!J73</f>
        <v>0</v>
      </c>
      <c r="P74" s="83">
        <f>'YEAR 3'!J73</f>
        <v>0</v>
      </c>
      <c r="Q74" s="188">
        <f>'YEAR 4'!J73</f>
        <v>0</v>
      </c>
      <c r="R74" s="188">
        <f>'YEAR 5'!J73</f>
        <v>0</v>
      </c>
      <c r="S74" s="189">
        <f aca="true" t="shared" si="8" ref="S74:S79">ROUND((SUM(N74:R74)),0)</f>
        <v>0</v>
      </c>
      <c r="T74" s="517"/>
      <c r="U74" s="270">
        <f>ROUND('YEAR 1'!L73+'YEAR 2'!L73+'YEAR 3'!L73+'YEAR 4'!L73+'YEAR 5'!L73,0)</f>
        <v>0</v>
      </c>
      <c r="V74" s="122">
        <f>ROUND('YEAR 1'!M73+'YEAR 2'!M73+'YEAR 3'!M73+'YEAR 4'!M73+'YEAR 5'!M73,0)</f>
        <v>0</v>
      </c>
      <c r="X74" s="177"/>
    </row>
    <row r="75" spans="1:24" s="2" customFormat="1" ht="15">
      <c r="A75" s="95">
        <v>2</v>
      </c>
      <c r="B75" s="480" t="s">
        <v>39</v>
      </c>
      <c r="C75" s="481"/>
      <c r="D75" s="481"/>
      <c r="E75" s="481"/>
      <c r="F75" s="481"/>
      <c r="G75" s="481"/>
      <c r="H75" s="481"/>
      <c r="I75" s="481"/>
      <c r="J75" s="481"/>
      <c r="K75" s="481"/>
      <c r="L75" s="481"/>
      <c r="M75" s="482"/>
      <c r="N75" s="119">
        <f>'YEAR 1'!J74</f>
        <v>0</v>
      </c>
      <c r="O75" s="83">
        <f>'YEAR 2'!J74</f>
        <v>0</v>
      </c>
      <c r="P75" s="82">
        <f>'YEAR 3'!J74</f>
        <v>0</v>
      </c>
      <c r="Q75" s="188">
        <f>'YEAR 4'!J74</f>
        <v>0</v>
      </c>
      <c r="R75" s="188">
        <f>'YEAR 5'!J74</f>
        <v>0</v>
      </c>
      <c r="S75" s="122">
        <f t="shared" si="8"/>
        <v>0</v>
      </c>
      <c r="T75" s="517"/>
      <c r="U75" s="271">
        <f>ROUND('YEAR 1'!L74+'YEAR 2'!L74+'YEAR 3'!L74+'YEAR 4'!L74+'YEAR 5'!L74,0)</f>
        <v>0</v>
      </c>
      <c r="V75" s="122">
        <f>ROUND('YEAR 1'!M74+'YEAR 2'!M74+'YEAR 3'!M74+'YEAR 4'!M74+'YEAR 5'!M74,0)</f>
        <v>0</v>
      </c>
      <c r="X75" s="177"/>
    </row>
    <row r="76" spans="1:24" s="2" customFormat="1" ht="15">
      <c r="A76" s="95">
        <v>3</v>
      </c>
      <c r="B76" s="539" t="s">
        <v>18</v>
      </c>
      <c r="C76" s="540"/>
      <c r="D76" s="540"/>
      <c r="E76" s="540"/>
      <c r="F76" s="540"/>
      <c r="G76" s="540"/>
      <c r="H76" s="540"/>
      <c r="I76" s="540"/>
      <c r="J76" s="540"/>
      <c r="K76" s="540"/>
      <c r="L76" s="540"/>
      <c r="M76" s="541"/>
      <c r="N76" s="119">
        <f>'YEAR 1'!J75</f>
        <v>0</v>
      </c>
      <c r="O76" s="83">
        <f>'YEAR 2'!J75</f>
        <v>0</v>
      </c>
      <c r="P76" s="82">
        <f>'YEAR 3'!J75</f>
        <v>0</v>
      </c>
      <c r="Q76" s="188">
        <f>'YEAR 4'!J75</f>
        <v>0</v>
      </c>
      <c r="R76" s="188">
        <f>'YEAR 5'!J75</f>
        <v>0</v>
      </c>
      <c r="S76" s="122">
        <f t="shared" si="8"/>
        <v>0</v>
      </c>
      <c r="T76" s="517"/>
      <c r="U76" s="271">
        <f>ROUND('YEAR 1'!L75+'YEAR 2'!L75+'YEAR 3'!L75+'YEAR 4'!L75+'YEAR 5'!L75,0)</f>
        <v>0</v>
      </c>
      <c r="V76" s="122">
        <f>ROUND('YEAR 1'!M75+'YEAR 2'!M75+'YEAR 3'!M75+'YEAR 4'!M75+'YEAR 5'!M75,0)</f>
        <v>0</v>
      </c>
      <c r="X76" s="177"/>
    </row>
    <row r="77" spans="1:24" s="2" customFormat="1" ht="15">
      <c r="A77" s="95">
        <v>4</v>
      </c>
      <c r="B77" s="539" t="s">
        <v>19</v>
      </c>
      <c r="C77" s="540"/>
      <c r="D77" s="540"/>
      <c r="E77" s="540"/>
      <c r="F77" s="540"/>
      <c r="G77" s="540"/>
      <c r="H77" s="540"/>
      <c r="I77" s="540"/>
      <c r="J77" s="540"/>
      <c r="K77" s="540"/>
      <c r="L77" s="540"/>
      <c r="M77" s="541"/>
      <c r="N77" s="119">
        <f>'YEAR 1'!J76</f>
        <v>0</v>
      </c>
      <c r="O77" s="83">
        <f>'YEAR 2'!J76</f>
        <v>0</v>
      </c>
      <c r="P77" s="82">
        <f>'YEAR 3'!J76</f>
        <v>0</v>
      </c>
      <c r="Q77" s="188">
        <f>'YEAR 4'!J76</f>
        <v>0</v>
      </c>
      <c r="R77" s="188">
        <f>'YEAR 5'!J76</f>
        <v>0</v>
      </c>
      <c r="S77" s="123">
        <f t="shared" si="8"/>
        <v>0</v>
      </c>
      <c r="T77" s="517"/>
      <c r="U77" s="271">
        <f>ROUND('YEAR 1'!L76+'YEAR 2'!L76+'YEAR 3'!L76+'YEAR 4'!L76+'YEAR 5'!L76,0)</f>
        <v>0</v>
      </c>
      <c r="V77" s="122">
        <f>ROUND('YEAR 1'!M76+'YEAR 2'!M76+'YEAR 3'!M76+'YEAR 4'!M76+'YEAR 5'!M76,0)</f>
        <v>0</v>
      </c>
      <c r="X77" s="177"/>
    </row>
    <row r="78" spans="1:24" s="2" customFormat="1" ht="15">
      <c r="A78" s="95">
        <v>5</v>
      </c>
      <c r="B78" s="138" t="s">
        <v>148</v>
      </c>
      <c r="C78" s="139"/>
      <c r="D78" s="139"/>
      <c r="E78" s="139"/>
      <c r="F78" s="139"/>
      <c r="G78" s="139"/>
      <c r="H78" s="139"/>
      <c r="I78" s="139"/>
      <c r="J78" s="139"/>
      <c r="K78" s="139"/>
      <c r="L78" s="139"/>
      <c r="M78" s="140"/>
      <c r="N78" s="119">
        <f>'YEAR 1'!J77</f>
        <v>0</v>
      </c>
      <c r="O78" s="83">
        <f>'YEAR 2'!J77</f>
        <v>0</v>
      </c>
      <c r="P78" s="82">
        <f>'YEAR 3'!J77</f>
        <v>0</v>
      </c>
      <c r="Q78" s="188">
        <f>'YEAR 4'!J77</f>
        <v>0</v>
      </c>
      <c r="R78" s="188">
        <f>'YEAR 5'!J77</f>
        <v>0</v>
      </c>
      <c r="S78" s="123">
        <f t="shared" si="8"/>
        <v>0</v>
      </c>
      <c r="T78" s="517"/>
      <c r="U78" s="271">
        <f>ROUND('YEAR 1'!L77+'YEAR 2'!L77+'YEAR 3'!L77+'YEAR 4'!L77+'YEAR 5'!L77,0)</f>
        <v>0</v>
      </c>
      <c r="V78" s="122">
        <f>ROUND('YEAR 1'!M77+'YEAR 2'!M77+'YEAR 3'!M77+'YEAR 4'!M77+'YEAR 5'!M77,0)</f>
        <v>0</v>
      </c>
      <c r="X78" s="177"/>
    </row>
    <row r="79" spans="1:24" s="2" customFormat="1" ht="15">
      <c r="A79" s="95">
        <v>6</v>
      </c>
      <c r="B79" s="575" t="s">
        <v>5</v>
      </c>
      <c r="C79" s="576"/>
      <c r="D79" s="576"/>
      <c r="E79" s="576"/>
      <c r="F79" s="576"/>
      <c r="G79" s="576"/>
      <c r="H79" s="576"/>
      <c r="I79" s="576"/>
      <c r="J79" s="576"/>
      <c r="K79" s="576"/>
      <c r="L79" s="576"/>
      <c r="M79" s="577"/>
      <c r="N79" s="119">
        <f>'YEAR 1'!J78</f>
        <v>0</v>
      </c>
      <c r="O79" s="83">
        <f>'YEAR 2'!J78</f>
        <v>0</v>
      </c>
      <c r="P79" s="82">
        <f>'YEAR 3'!J78</f>
        <v>0</v>
      </c>
      <c r="Q79" s="188">
        <f>'YEAR 4'!J78</f>
        <v>0</v>
      </c>
      <c r="R79" s="188">
        <f>'YEAR 5'!J78</f>
        <v>0</v>
      </c>
      <c r="S79" s="122">
        <f t="shared" si="8"/>
        <v>0</v>
      </c>
      <c r="T79" s="517"/>
      <c r="U79" s="271">
        <f>ROUND('YEAR 1'!L78+'YEAR 2'!L78+'YEAR 3'!L78+'YEAR 4'!L78+'YEAR 5'!L78,0)</f>
        <v>0</v>
      </c>
      <c r="V79" s="122">
        <f>ROUND('YEAR 1'!M78+'YEAR 2'!M78+'YEAR 3'!M78+'YEAR 4'!M78+'YEAR 5'!M78,0)</f>
        <v>0</v>
      </c>
      <c r="X79" s="177"/>
    </row>
    <row r="80" spans="1:24" s="2" customFormat="1" ht="3" customHeight="1">
      <c r="A80" s="551"/>
      <c r="B80" s="534"/>
      <c r="C80" s="534"/>
      <c r="D80" s="534"/>
      <c r="E80" s="534"/>
      <c r="F80" s="534"/>
      <c r="G80" s="534"/>
      <c r="H80" s="534"/>
      <c r="I80" s="534"/>
      <c r="J80" s="534"/>
      <c r="K80" s="534"/>
      <c r="L80" s="534"/>
      <c r="M80" s="534"/>
      <c r="N80" s="534"/>
      <c r="O80" s="534"/>
      <c r="P80" s="534"/>
      <c r="Q80" s="534"/>
      <c r="R80" s="534"/>
      <c r="S80" s="535"/>
      <c r="T80" s="517"/>
      <c r="U80" s="534"/>
      <c r="V80" s="535"/>
      <c r="W80" s="4"/>
      <c r="X80" s="177"/>
    </row>
    <row r="81" spans="1:24" s="2" customFormat="1" ht="15">
      <c r="A81" s="501">
        <v>7</v>
      </c>
      <c r="B81" s="504" t="s">
        <v>84</v>
      </c>
      <c r="C81" s="505"/>
      <c r="D81" s="455" t="s">
        <v>69</v>
      </c>
      <c r="E81" s="456"/>
      <c r="F81" s="456"/>
      <c r="G81" s="456"/>
      <c r="H81" s="456"/>
      <c r="I81" s="456"/>
      <c r="J81" s="456"/>
      <c r="K81" s="456"/>
      <c r="L81" s="456"/>
      <c r="M81" s="215"/>
      <c r="N81" s="119">
        <f>'YEAR 1'!J80</f>
        <v>0</v>
      </c>
      <c r="O81" s="83">
        <f>'YEAR 2'!J80</f>
        <v>0</v>
      </c>
      <c r="P81" s="82">
        <f>'YEAR 3'!J80</f>
        <v>0</v>
      </c>
      <c r="Q81" s="188">
        <f>'YEAR 4'!J80</f>
        <v>0</v>
      </c>
      <c r="R81" s="188">
        <f>'YEAR 5'!J80</f>
        <v>0</v>
      </c>
      <c r="S81" s="122">
        <f>ROUND((SUM(N81:R81)),0)</f>
        <v>0</v>
      </c>
      <c r="T81" s="517"/>
      <c r="U81" s="271">
        <f>ROUND('YEAR 1'!L80+'YEAR 2'!L80+'YEAR 3'!L80+'YEAR 4'!L80+'YEAR 5'!L80,0)</f>
        <v>0</v>
      </c>
      <c r="V81" s="122">
        <f>ROUND('YEAR 1'!M80+'YEAR 2'!M80+'YEAR 3'!M80+'YEAR 4'!M80+'YEAR 5'!M80,0)</f>
        <v>0</v>
      </c>
      <c r="X81" s="177"/>
    </row>
    <row r="82" spans="1:24" s="2" customFormat="1" ht="15">
      <c r="A82" s="502"/>
      <c r="B82" s="506"/>
      <c r="C82" s="507"/>
      <c r="D82" s="455" t="s">
        <v>70</v>
      </c>
      <c r="E82" s="456"/>
      <c r="F82" s="456"/>
      <c r="G82" s="456"/>
      <c r="H82" s="456"/>
      <c r="I82" s="456"/>
      <c r="J82" s="456"/>
      <c r="K82" s="456"/>
      <c r="L82" s="456"/>
      <c r="M82" s="216"/>
      <c r="N82" s="119">
        <f>'YEAR 1'!J81</f>
        <v>0</v>
      </c>
      <c r="O82" s="83">
        <f>'YEAR 2'!J81</f>
        <v>0</v>
      </c>
      <c r="P82" s="82">
        <f>'YEAR 3'!J81</f>
        <v>0</v>
      </c>
      <c r="Q82" s="188">
        <f>'YEAR 4'!J81</f>
        <v>0</v>
      </c>
      <c r="R82" s="188">
        <f>'YEAR 5'!J81</f>
        <v>0</v>
      </c>
      <c r="S82" s="122">
        <f>ROUND((SUM(N82:R82)),0)</f>
        <v>0</v>
      </c>
      <c r="T82" s="517"/>
      <c r="U82" s="271">
        <f>ROUND('YEAR 1'!L81+'YEAR 2'!L81+'YEAR 3'!L81+'YEAR 4'!L81+'YEAR 5'!L81,0)</f>
        <v>0</v>
      </c>
      <c r="V82" s="122">
        <f>ROUND('YEAR 1'!M81+'YEAR 2'!M81+'YEAR 3'!M81+'YEAR 4'!M81+'YEAR 5'!M81,0)</f>
        <v>0</v>
      </c>
      <c r="X82" s="177"/>
    </row>
    <row r="83" spans="1:24" s="2" customFormat="1" ht="15">
      <c r="A83" s="502"/>
      <c r="B83" s="506"/>
      <c r="C83" s="507"/>
      <c r="D83" s="455" t="s">
        <v>71</v>
      </c>
      <c r="E83" s="456"/>
      <c r="F83" s="456"/>
      <c r="G83" s="456"/>
      <c r="H83" s="456"/>
      <c r="I83" s="456"/>
      <c r="J83" s="456"/>
      <c r="K83" s="456"/>
      <c r="L83" s="456"/>
      <c r="M83" s="217"/>
      <c r="N83" s="119">
        <f>'YEAR 1'!J82</f>
        <v>0</v>
      </c>
      <c r="O83" s="83">
        <f>'YEAR 2'!J82</f>
        <v>0</v>
      </c>
      <c r="P83" s="82">
        <f>'YEAR 3'!J82</f>
        <v>0</v>
      </c>
      <c r="Q83" s="188">
        <f>'YEAR 4'!J82</f>
        <v>0</v>
      </c>
      <c r="R83" s="188">
        <f>'YEAR 5'!J82</f>
        <v>0</v>
      </c>
      <c r="S83" s="122">
        <f>ROUND((SUM(N83:R83)),0)</f>
        <v>0</v>
      </c>
      <c r="T83" s="517"/>
      <c r="U83" s="271">
        <f>ROUND('YEAR 1'!L82+'YEAR 2'!L82+'YEAR 3'!L82+'YEAR 4'!L82+'YEAR 5'!L82,0)</f>
        <v>0</v>
      </c>
      <c r="V83" s="122">
        <f>ROUND('YEAR 1'!M82+'YEAR 2'!M82+'YEAR 3'!M82+'YEAR 4'!M82+'YEAR 5'!M82,0)</f>
        <v>0</v>
      </c>
      <c r="X83" s="177"/>
    </row>
    <row r="84" spans="1:24" s="2" customFormat="1" ht="15">
      <c r="A84" s="502"/>
      <c r="B84" s="506"/>
      <c r="C84" s="507"/>
      <c r="D84" s="455" t="s">
        <v>72</v>
      </c>
      <c r="E84" s="456"/>
      <c r="F84" s="456"/>
      <c r="G84" s="456"/>
      <c r="H84" s="456"/>
      <c r="I84" s="456"/>
      <c r="J84" s="456"/>
      <c r="K84" s="456"/>
      <c r="L84" s="456"/>
      <c r="M84" s="217"/>
      <c r="N84" s="119">
        <f>'YEAR 1'!J83</f>
        <v>0</v>
      </c>
      <c r="O84" s="83">
        <f>'YEAR 2'!J83</f>
        <v>0</v>
      </c>
      <c r="P84" s="82">
        <f>'YEAR 3'!J83</f>
        <v>0</v>
      </c>
      <c r="Q84" s="188">
        <f>'YEAR 4'!J83</f>
        <v>0</v>
      </c>
      <c r="R84" s="188">
        <f>'YEAR 5'!J83</f>
        <v>0</v>
      </c>
      <c r="S84" s="122">
        <f>ROUND((SUM(N84:R84)),0)</f>
        <v>0</v>
      </c>
      <c r="T84" s="517"/>
      <c r="U84" s="271">
        <f>ROUND('YEAR 1'!L83+'YEAR 2'!L83+'YEAR 3'!L83+'YEAR 4'!L83+'YEAR 5'!L83,0)</f>
        <v>0</v>
      </c>
      <c r="V84" s="122">
        <f>ROUND('YEAR 1'!M83+'YEAR 2'!M83+'YEAR 3'!M83+'YEAR 4'!M83+'YEAR 5'!M83,0)</f>
        <v>0</v>
      </c>
      <c r="X84" s="177"/>
    </row>
    <row r="85" spans="1:24" s="2" customFormat="1" ht="15">
      <c r="A85" s="503"/>
      <c r="B85" s="508"/>
      <c r="C85" s="509"/>
      <c r="D85" s="455" t="s">
        <v>73</v>
      </c>
      <c r="E85" s="456"/>
      <c r="F85" s="456"/>
      <c r="G85" s="456"/>
      <c r="H85" s="456"/>
      <c r="I85" s="456"/>
      <c r="J85" s="456"/>
      <c r="K85" s="456"/>
      <c r="L85" s="456"/>
      <c r="M85" s="217"/>
      <c r="N85" s="119">
        <f>'YEAR 1'!J84</f>
        <v>0</v>
      </c>
      <c r="O85" s="83">
        <f>'YEAR 2'!J84</f>
        <v>0</v>
      </c>
      <c r="P85" s="82">
        <f>'YEAR 3'!J84</f>
        <v>0</v>
      </c>
      <c r="Q85" s="188">
        <f>'YEAR 4'!J84</f>
        <v>0</v>
      </c>
      <c r="R85" s="188">
        <f>'YEAR 5'!J84</f>
        <v>0</v>
      </c>
      <c r="S85" s="122">
        <f>ROUND((SUM(N85:R85)),0)</f>
        <v>0</v>
      </c>
      <c r="T85" s="517"/>
      <c r="U85" s="271">
        <f>ROUND('YEAR 1'!L84+'YEAR 2'!L84+'YEAR 3'!L84+'YEAR 4'!L84+'YEAR 5'!L84,0)</f>
        <v>0</v>
      </c>
      <c r="V85" s="122">
        <f>ROUND('YEAR 1'!M84+'YEAR 2'!M84+'YEAR 3'!M84+'YEAR 4'!M84+'YEAR 5'!M84,0)</f>
        <v>0</v>
      </c>
      <c r="X85" s="177"/>
    </row>
    <row r="86" spans="1:24" s="2" customFormat="1" ht="3" customHeight="1">
      <c r="A86" s="551"/>
      <c r="B86" s="534"/>
      <c r="C86" s="534"/>
      <c r="D86" s="534"/>
      <c r="E86" s="534"/>
      <c r="F86" s="534"/>
      <c r="G86" s="534"/>
      <c r="H86" s="534"/>
      <c r="I86" s="534"/>
      <c r="J86" s="534"/>
      <c r="K86" s="534"/>
      <c r="L86" s="534"/>
      <c r="M86" s="534"/>
      <c r="N86" s="534"/>
      <c r="O86" s="534"/>
      <c r="P86" s="534"/>
      <c r="Q86" s="534"/>
      <c r="R86" s="534"/>
      <c r="S86" s="535"/>
      <c r="T86" s="517"/>
      <c r="U86" s="534"/>
      <c r="V86" s="535"/>
      <c r="W86" s="4"/>
      <c r="X86" s="177"/>
    </row>
    <row r="87" spans="1:24" s="2" customFormat="1" ht="15">
      <c r="A87" s="501">
        <v>8</v>
      </c>
      <c r="B87" s="504" t="s">
        <v>85</v>
      </c>
      <c r="C87" s="505"/>
      <c r="D87" s="455" t="s">
        <v>74</v>
      </c>
      <c r="E87" s="456"/>
      <c r="F87" s="456"/>
      <c r="G87" s="456"/>
      <c r="H87" s="456"/>
      <c r="I87" s="456"/>
      <c r="J87" s="456"/>
      <c r="K87" s="456"/>
      <c r="L87" s="456"/>
      <c r="M87" s="215"/>
      <c r="N87" s="119">
        <f>'YEAR 1'!J86</f>
        <v>0</v>
      </c>
      <c r="O87" s="83">
        <f>'YEAR 2'!J86</f>
        <v>0</v>
      </c>
      <c r="P87" s="82">
        <f>'YEAR 3'!J86</f>
        <v>0</v>
      </c>
      <c r="Q87" s="188">
        <f>'YEAR 4'!J86</f>
        <v>0</v>
      </c>
      <c r="R87" s="188">
        <f>'YEAR 5'!J86</f>
        <v>0</v>
      </c>
      <c r="S87" s="122">
        <f>ROUND((SUM(N87:R87)),0)</f>
        <v>0</v>
      </c>
      <c r="T87" s="517"/>
      <c r="U87" s="271">
        <f>ROUND('YEAR 1'!L86+'YEAR 2'!L86+'YEAR 3'!L86+'YEAR 4'!L86+'YEAR 5'!L86,0)</f>
        <v>0</v>
      </c>
      <c r="V87" s="122">
        <f>ROUND('YEAR 1'!M86+'YEAR 2'!M86+'YEAR 3'!M86+'YEAR 4'!M86+'YEAR 5'!M86,0)</f>
        <v>0</v>
      </c>
      <c r="X87" s="177"/>
    </row>
    <row r="88" spans="1:24" s="2" customFormat="1" ht="15">
      <c r="A88" s="502"/>
      <c r="B88" s="506"/>
      <c r="C88" s="507"/>
      <c r="D88" s="455" t="s">
        <v>75</v>
      </c>
      <c r="E88" s="456"/>
      <c r="F88" s="456"/>
      <c r="G88" s="456"/>
      <c r="H88" s="456"/>
      <c r="I88" s="456"/>
      <c r="J88" s="456"/>
      <c r="K88" s="456"/>
      <c r="L88" s="456"/>
      <c r="M88" s="216"/>
      <c r="N88" s="119">
        <f>'YEAR 1'!J87</f>
        <v>0</v>
      </c>
      <c r="O88" s="83">
        <f>'YEAR 2'!J87</f>
        <v>0</v>
      </c>
      <c r="P88" s="82">
        <f>'YEAR 3'!J87</f>
        <v>0</v>
      </c>
      <c r="Q88" s="188">
        <f>'YEAR 4'!J87</f>
        <v>0</v>
      </c>
      <c r="R88" s="188">
        <f>'YEAR 5'!J87</f>
        <v>0</v>
      </c>
      <c r="S88" s="122">
        <f>ROUND((SUM(N88:R88)),0)</f>
        <v>0</v>
      </c>
      <c r="T88" s="517"/>
      <c r="U88" s="271">
        <f>ROUND('YEAR 1'!L87+'YEAR 2'!L87+'YEAR 3'!L87+'YEAR 4'!L87+'YEAR 5'!L87,0)</f>
        <v>0</v>
      </c>
      <c r="V88" s="122">
        <f>ROUND('YEAR 1'!M87+'YEAR 2'!M87+'YEAR 3'!M87+'YEAR 4'!M87+'YEAR 5'!M87,0)</f>
        <v>0</v>
      </c>
      <c r="X88" s="177"/>
    </row>
    <row r="89" spans="1:24" s="2" customFormat="1" ht="15">
      <c r="A89" s="502"/>
      <c r="B89" s="506"/>
      <c r="C89" s="507"/>
      <c r="D89" s="455" t="s">
        <v>76</v>
      </c>
      <c r="E89" s="456"/>
      <c r="F89" s="456"/>
      <c r="G89" s="456"/>
      <c r="H89" s="456"/>
      <c r="I89" s="456"/>
      <c r="J89" s="456"/>
      <c r="K89" s="456"/>
      <c r="L89" s="456"/>
      <c r="M89" s="217"/>
      <c r="N89" s="119">
        <f>'YEAR 1'!J88</f>
        <v>0</v>
      </c>
      <c r="O89" s="83">
        <f>'YEAR 2'!J88</f>
        <v>0</v>
      </c>
      <c r="P89" s="82">
        <f>'YEAR 3'!J88</f>
        <v>0</v>
      </c>
      <c r="Q89" s="188">
        <f>'YEAR 4'!J88</f>
        <v>0</v>
      </c>
      <c r="R89" s="188">
        <f>'YEAR 5'!J88</f>
        <v>0</v>
      </c>
      <c r="S89" s="122">
        <f>ROUND((SUM(N89:R89)),0)</f>
        <v>0</v>
      </c>
      <c r="T89" s="517"/>
      <c r="U89" s="271">
        <f>ROUND('YEAR 1'!L88+'YEAR 2'!L88+'YEAR 3'!L88+'YEAR 4'!L88+'YEAR 5'!L88,0)</f>
        <v>0</v>
      </c>
      <c r="V89" s="122">
        <f>ROUND('YEAR 1'!M88+'YEAR 2'!M88+'YEAR 3'!M88+'YEAR 4'!M88+'YEAR 5'!M88,0)</f>
        <v>0</v>
      </c>
      <c r="X89" s="177"/>
    </row>
    <row r="90" spans="1:24" s="2" customFormat="1" ht="15">
      <c r="A90" s="502"/>
      <c r="B90" s="506"/>
      <c r="C90" s="507"/>
      <c r="D90" s="455" t="s">
        <v>77</v>
      </c>
      <c r="E90" s="456"/>
      <c r="F90" s="456"/>
      <c r="G90" s="456"/>
      <c r="H90" s="456"/>
      <c r="I90" s="456"/>
      <c r="J90" s="456"/>
      <c r="K90" s="456"/>
      <c r="L90" s="456"/>
      <c r="M90" s="217"/>
      <c r="N90" s="119">
        <f>'YEAR 1'!J89</f>
        <v>0</v>
      </c>
      <c r="O90" s="83">
        <f>'YEAR 2'!J89</f>
        <v>0</v>
      </c>
      <c r="P90" s="82">
        <f>'YEAR 3'!J89</f>
        <v>0</v>
      </c>
      <c r="Q90" s="188">
        <f>'YEAR 4'!J89</f>
        <v>0</v>
      </c>
      <c r="R90" s="188">
        <f>'YEAR 5'!J89</f>
        <v>0</v>
      </c>
      <c r="S90" s="122">
        <f>ROUND((SUM(N90:R90)),0)</f>
        <v>0</v>
      </c>
      <c r="T90" s="517"/>
      <c r="U90" s="271">
        <f>ROUND('YEAR 1'!L89+'YEAR 2'!L89+'YEAR 3'!L89+'YEAR 4'!L89+'YEAR 5'!L89,0)</f>
        <v>0</v>
      </c>
      <c r="V90" s="122">
        <f>ROUND('YEAR 1'!M89+'YEAR 2'!M89+'YEAR 3'!M89+'YEAR 4'!M89+'YEAR 5'!M89,0)</f>
        <v>0</v>
      </c>
      <c r="X90" s="177"/>
    </row>
    <row r="91" spans="1:24" s="2" customFormat="1" ht="15">
      <c r="A91" s="503"/>
      <c r="B91" s="508"/>
      <c r="C91" s="509"/>
      <c r="D91" s="455" t="s">
        <v>78</v>
      </c>
      <c r="E91" s="456"/>
      <c r="F91" s="456"/>
      <c r="G91" s="456"/>
      <c r="H91" s="456"/>
      <c r="I91" s="456"/>
      <c r="J91" s="456"/>
      <c r="K91" s="456"/>
      <c r="L91" s="456"/>
      <c r="M91" s="217"/>
      <c r="N91" s="119">
        <f>'YEAR 1'!J90</f>
        <v>0</v>
      </c>
      <c r="O91" s="83">
        <f>'YEAR 2'!J90</f>
        <v>0</v>
      </c>
      <c r="P91" s="82">
        <f>'YEAR 3'!J90</f>
        <v>0</v>
      </c>
      <c r="Q91" s="188">
        <f>'YEAR 4'!J90</f>
        <v>0</v>
      </c>
      <c r="R91" s="188">
        <f>'YEAR 5'!J90</f>
        <v>0</v>
      </c>
      <c r="S91" s="122">
        <f>ROUND((SUM(N91:R91)),0)</f>
        <v>0</v>
      </c>
      <c r="T91" s="517"/>
      <c r="U91" s="271">
        <f>ROUND('YEAR 1'!L90+'YEAR 2'!L90+'YEAR 3'!L90+'YEAR 4'!L90+'YEAR 5'!L90,0)</f>
        <v>0</v>
      </c>
      <c r="V91" s="122">
        <f>ROUND('YEAR 1'!M90+'YEAR 2'!M90+'YEAR 3'!M90+'YEAR 4'!M90+'YEAR 5'!M90,0)</f>
        <v>0</v>
      </c>
      <c r="X91" s="177"/>
    </row>
    <row r="92" spans="1:24" s="2" customFormat="1" ht="3" customHeight="1">
      <c r="A92" s="551"/>
      <c r="B92" s="534"/>
      <c r="C92" s="534"/>
      <c r="D92" s="534"/>
      <c r="E92" s="534"/>
      <c r="F92" s="534"/>
      <c r="G92" s="534"/>
      <c r="H92" s="534"/>
      <c r="I92" s="534"/>
      <c r="J92" s="534"/>
      <c r="K92" s="534"/>
      <c r="L92" s="534"/>
      <c r="M92" s="534"/>
      <c r="N92" s="534"/>
      <c r="O92" s="534"/>
      <c r="P92" s="534"/>
      <c r="Q92" s="534"/>
      <c r="R92" s="534"/>
      <c r="S92" s="535"/>
      <c r="T92" s="517"/>
      <c r="U92" s="534"/>
      <c r="V92" s="535"/>
      <c r="W92" s="4"/>
      <c r="X92" s="177"/>
    </row>
    <row r="93" spans="1:24" s="2" customFormat="1" ht="15">
      <c r="A93" s="501">
        <v>9</v>
      </c>
      <c r="B93" s="504" t="s">
        <v>86</v>
      </c>
      <c r="C93" s="505"/>
      <c r="D93" s="455" t="s">
        <v>79</v>
      </c>
      <c r="E93" s="456"/>
      <c r="F93" s="456"/>
      <c r="G93" s="456"/>
      <c r="H93" s="456"/>
      <c r="I93" s="456"/>
      <c r="J93" s="456"/>
      <c r="K93" s="456"/>
      <c r="L93" s="456"/>
      <c r="M93" s="215"/>
      <c r="N93" s="119">
        <f>'YEAR 1'!J92</f>
        <v>0</v>
      </c>
      <c r="O93" s="83">
        <f>'YEAR 2'!J92</f>
        <v>0</v>
      </c>
      <c r="P93" s="82">
        <f>'YEAR 3'!J92</f>
        <v>0</v>
      </c>
      <c r="Q93" s="188">
        <f>'YEAR 4'!J92</f>
        <v>0</v>
      </c>
      <c r="R93" s="188">
        <f>'YEAR 5'!J92</f>
        <v>0</v>
      </c>
      <c r="S93" s="122">
        <f>ROUND((SUM(N93:R93)),0)</f>
        <v>0</v>
      </c>
      <c r="T93" s="517"/>
      <c r="U93" s="271">
        <f>ROUND('YEAR 1'!L92+'YEAR 2'!L92+'YEAR 3'!L92+'YEAR 4'!L92+'YEAR 5'!L92,0)</f>
        <v>0</v>
      </c>
      <c r="V93" s="122">
        <f>ROUND('YEAR 1'!M92+'YEAR 2'!M92+'YEAR 3'!M92+'YEAR 4'!M92+'YEAR 5'!M92,0)</f>
        <v>0</v>
      </c>
      <c r="X93" s="177"/>
    </row>
    <row r="94" spans="1:24" s="2" customFormat="1" ht="15">
      <c r="A94" s="502"/>
      <c r="B94" s="506"/>
      <c r="C94" s="507"/>
      <c r="D94" s="455" t="s">
        <v>80</v>
      </c>
      <c r="E94" s="456"/>
      <c r="F94" s="456"/>
      <c r="G94" s="456"/>
      <c r="H94" s="456"/>
      <c r="I94" s="456"/>
      <c r="J94" s="456"/>
      <c r="K94" s="456"/>
      <c r="L94" s="456"/>
      <c r="M94" s="216"/>
      <c r="N94" s="119">
        <f>'YEAR 1'!J93</f>
        <v>0</v>
      </c>
      <c r="O94" s="83">
        <f>'YEAR 2'!J93</f>
        <v>0</v>
      </c>
      <c r="P94" s="82">
        <f>'YEAR 3'!J93</f>
        <v>0</v>
      </c>
      <c r="Q94" s="188">
        <f>'YEAR 4'!J93</f>
        <v>0</v>
      </c>
      <c r="R94" s="188">
        <f>'YEAR 5'!J93</f>
        <v>0</v>
      </c>
      <c r="S94" s="122">
        <f>ROUND((SUM(N94:R94)),0)</f>
        <v>0</v>
      </c>
      <c r="T94" s="517"/>
      <c r="U94" s="271">
        <f>ROUND('YEAR 1'!L93+'YEAR 2'!L93+'YEAR 3'!L93+'YEAR 4'!L93+'YEAR 5'!L93,0)</f>
        <v>0</v>
      </c>
      <c r="V94" s="122">
        <f>ROUND('YEAR 1'!M93+'YEAR 2'!M93+'YEAR 3'!M93+'YEAR 4'!M93+'YEAR 5'!M93,0)</f>
        <v>0</v>
      </c>
      <c r="X94" s="177"/>
    </row>
    <row r="95" spans="1:24" s="2" customFormat="1" ht="15">
      <c r="A95" s="502"/>
      <c r="B95" s="506"/>
      <c r="C95" s="507"/>
      <c r="D95" s="455" t="s">
        <v>81</v>
      </c>
      <c r="E95" s="456"/>
      <c r="F95" s="456"/>
      <c r="G95" s="456"/>
      <c r="H95" s="456"/>
      <c r="I95" s="456"/>
      <c r="J95" s="456"/>
      <c r="K95" s="456"/>
      <c r="L95" s="456"/>
      <c r="M95" s="217"/>
      <c r="N95" s="119">
        <f>'YEAR 1'!J94</f>
        <v>0</v>
      </c>
      <c r="O95" s="83">
        <f>'YEAR 2'!J94</f>
        <v>0</v>
      </c>
      <c r="P95" s="82">
        <f>'YEAR 3'!J94</f>
        <v>0</v>
      </c>
      <c r="Q95" s="188">
        <f>'YEAR 4'!J94</f>
        <v>0</v>
      </c>
      <c r="R95" s="188">
        <f>'YEAR 5'!J94</f>
        <v>0</v>
      </c>
      <c r="S95" s="122">
        <f>ROUND((SUM(N95:R95)),0)</f>
        <v>0</v>
      </c>
      <c r="T95" s="517"/>
      <c r="U95" s="271">
        <f>ROUND('YEAR 1'!L94+'YEAR 2'!L94+'YEAR 3'!L94+'YEAR 4'!L94+'YEAR 5'!L94,0)</f>
        <v>0</v>
      </c>
      <c r="V95" s="122">
        <f>ROUND('YEAR 1'!M94+'YEAR 2'!M94+'YEAR 3'!M94+'YEAR 4'!M94+'YEAR 5'!M94,0)</f>
        <v>0</v>
      </c>
      <c r="X95" s="177"/>
    </row>
    <row r="96" spans="1:24" s="2" customFormat="1" ht="15">
      <c r="A96" s="502"/>
      <c r="B96" s="506"/>
      <c r="C96" s="507"/>
      <c r="D96" s="455" t="s">
        <v>82</v>
      </c>
      <c r="E96" s="456"/>
      <c r="F96" s="456"/>
      <c r="G96" s="456"/>
      <c r="H96" s="456"/>
      <c r="I96" s="456"/>
      <c r="J96" s="456"/>
      <c r="K96" s="456"/>
      <c r="L96" s="456"/>
      <c r="M96" s="217"/>
      <c r="N96" s="119">
        <f>'YEAR 1'!J95</f>
        <v>0</v>
      </c>
      <c r="O96" s="83">
        <f>'YEAR 2'!J95</f>
        <v>0</v>
      </c>
      <c r="P96" s="82">
        <f>'YEAR 3'!J95</f>
        <v>0</v>
      </c>
      <c r="Q96" s="188">
        <f>'YEAR 4'!J95</f>
        <v>0</v>
      </c>
      <c r="R96" s="188">
        <f>'YEAR 5'!J95</f>
        <v>0</v>
      </c>
      <c r="S96" s="122">
        <f>ROUND((SUM(N96:R96)),0)</f>
        <v>0</v>
      </c>
      <c r="T96" s="517"/>
      <c r="U96" s="271">
        <f>ROUND('YEAR 1'!L95+'YEAR 2'!L95+'YEAR 3'!L95+'YEAR 4'!L95+'YEAR 5'!L95,0)</f>
        <v>0</v>
      </c>
      <c r="V96" s="122">
        <f>ROUND('YEAR 1'!M95+'YEAR 2'!M95+'YEAR 3'!M95+'YEAR 4'!M95+'YEAR 5'!M95,0)</f>
        <v>0</v>
      </c>
      <c r="X96" s="177"/>
    </row>
    <row r="97" spans="1:24" s="2" customFormat="1" ht="15">
      <c r="A97" s="503"/>
      <c r="B97" s="508"/>
      <c r="C97" s="509"/>
      <c r="D97" s="455" t="s">
        <v>83</v>
      </c>
      <c r="E97" s="456"/>
      <c r="F97" s="456"/>
      <c r="G97" s="456"/>
      <c r="H97" s="456"/>
      <c r="I97" s="456"/>
      <c r="J97" s="456"/>
      <c r="K97" s="456"/>
      <c r="L97" s="456"/>
      <c r="M97" s="217"/>
      <c r="N97" s="119">
        <f>'YEAR 1'!J96</f>
        <v>0</v>
      </c>
      <c r="O97" s="83">
        <f>'YEAR 2'!J96</f>
        <v>0</v>
      </c>
      <c r="P97" s="82">
        <f>'YEAR 3'!J96</f>
        <v>0</v>
      </c>
      <c r="Q97" s="188">
        <f>'YEAR 4'!J96</f>
        <v>0</v>
      </c>
      <c r="R97" s="188">
        <f>'YEAR 5'!J96</f>
        <v>0</v>
      </c>
      <c r="S97" s="122">
        <f>ROUND((SUM(N97:R97)),0)</f>
        <v>0</v>
      </c>
      <c r="T97" s="517"/>
      <c r="U97" s="271">
        <f>ROUND('YEAR 1'!L96+'YEAR 2'!L96+'YEAR 3'!L96+'YEAR 4'!L96+'YEAR 5'!L96,0)</f>
        <v>0</v>
      </c>
      <c r="V97" s="122">
        <f>ROUND('YEAR 1'!M96+'YEAR 2'!M96+'YEAR 3'!M96+'YEAR 4'!M96+'YEAR 5'!M96,0)</f>
        <v>0</v>
      </c>
      <c r="X97" s="177"/>
    </row>
    <row r="98" spans="1:24" s="2" customFormat="1" ht="3" customHeight="1">
      <c r="A98" s="124"/>
      <c r="B98" s="125"/>
      <c r="C98" s="126"/>
      <c r="D98" s="126"/>
      <c r="E98" s="126"/>
      <c r="F98" s="126"/>
      <c r="G98" s="126"/>
      <c r="H98" s="126"/>
      <c r="I98" s="126"/>
      <c r="J98" s="126"/>
      <c r="K98" s="126"/>
      <c r="L98" s="126"/>
      <c r="M98" s="126"/>
      <c r="N98" s="126"/>
      <c r="O98" s="126"/>
      <c r="P98" s="126"/>
      <c r="Q98" s="126"/>
      <c r="R98" s="126"/>
      <c r="S98" s="127"/>
      <c r="T98" s="517"/>
      <c r="U98" s="273"/>
      <c r="V98" s="158"/>
      <c r="X98" s="177"/>
    </row>
    <row r="99" spans="1:24" s="2" customFormat="1" ht="15">
      <c r="A99" s="501">
        <v>10</v>
      </c>
      <c r="B99" s="504" t="s">
        <v>139</v>
      </c>
      <c r="C99" s="505"/>
      <c r="D99" s="455" t="s">
        <v>140</v>
      </c>
      <c r="E99" s="456"/>
      <c r="F99" s="456"/>
      <c r="G99" s="456"/>
      <c r="H99" s="456"/>
      <c r="I99" s="456"/>
      <c r="J99" s="456"/>
      <c r="K99" s="456"/>
      <c r="L99" s="456"/>
      <c r="M99" s="215"/>
      <c r="N99" s="119">
        <f>'YEAR 1'!J98</f>
        <v>0</v>
      </c>
      <c r="O99" s="83">
        <f>'YEAR 2'!J98</f>
        <v>0</v>
      </c>
      <c r="P99" s="82">
        <f>'YEAR 3'!J98</f>
        <v>0</v>
      </c>
      <c r="Q99" s="188">
        <f>'YEAR 4'!J98</f>
        <v>0</v>
      </c>
      <c r="R99" s="188">
        <f>'YEAR 5'!J98</f>
        <v>0</v>
      </c>
      <c r="S99" s="122">
        <f>ROUND((SUM(N99:R99)),0)</f>
        <v>0</v>
      </c>
      <c r="T99" s="517"/>
      <c r="U99" s="271">
        <f>ROUND('YEAR 1'!L98+'YEAR 2'!L98+'YEAR 3'!L98+'YEAR 4'!L98+'YEAR 5'!L98,0)</f>
        <v>0</v>
      </c>
      <c r="V99" s="122">
        <f>ROUND('YEAR 1'!M98+'YEAR 2'!M98+'YEAR 3'!M98+'YEAR 4'!M98+'YEAR 5'!M98,0)</f>
        <v>0</v>
      </c>
      <c r="X99" s="177"/>
    </row>
    <row r="100" spans="1:24" s="2" customFormat="1" ht="15">
      <c r="A100" s="502"/>
      <c r="B100" s="506"/>
      <c r="C100" s="507"/>
      <c r="D100" s="455" t="s">
        <v>141</v>
      </c>
      <c r="E100" s="456"/>
      <c r="F100" s="456"/>
      <c r="G100" s="456"/>
      <c r="H100" s="456"/>
      <c r="I100" s="456"/>
      <c r="J100" s="456"/>
      <c r="K100" s="456"/>
      <c r="L100" s="456"/>
      <c r="M100" s="216"/>
      <c r="N100" s="119">
        <f>'YEAR 1'!J99</f>
        <v>0</v>
      </c>
      <c r="O100" s="83">
        <f>'YEAR 2'!J99</f>
        <v>0</v>
      </c>
      <c r="P100" s="82">
        <f>'YEAR 3'!J99</f>
        <v>0</v>
      </c>
      <c r="Q100" s="188">
        <f>'YEAR 4'!J99</f>
        <v>0</v>
      </c>
      <c r="R100" s="188">
        <f>'YEAR 5'!J99</f>
        <v>0</v>
      </c>
      <c r="S100" s="122">
        <f>ROUND((SUM(N100:R100)),0)</f>
        <v>0</v>
      </c>
      <c r="T100" s="517"/>
      <c r="U100" s="271">
        <f>ROUND('YEAR 1'!L99+'YEAR 2'!L99+'YEAR 3'!L99+'YEAR 4'!L99+'YEAR 5'!L99,0)</f>
        <v>0</v>
      </c>
      <c r="V100" s="122">
        <f>ROUND('YEAR 1'!M99+'YEAR 2'!M99+'YEAR 3'!M99+'YEAR 4'!M99+'YEAR 5'!M99,0)</f>
        <v>0</v>
      </c>
      <c r="X100" s="177"/>
    </row>
    <row r="101" spans="1:24" s="2" customFormat="1" ht="15">
      <c r="A101" s="502"/>
      <c r="B101" s="506"/>
      <c r="C101" s="507"/>
      <c r="D101" s="455" t="s">
        <v>142</v>
      </c>
      <c r="E101" s="456"/>
      <c r="F101" s="456"/>
      <c r="G101" s="456"/>
      <c r="H101" s="456"/>
      <c r="I101" s="456"/>
      <c r="J101" s="456"/>
      <c r="K101" s="456"/>
      <c r="L101" s="456"/>
      <c r="M101" s="217"/>
      <c r="N101" s="119">
        <f>'YEAR 1'!J100</f>
        <v>0</v>
      </c>
      <c r="O101" s="83">
        <f>'YEAR 2'!J100</f>
        <v>0</v>
      </c>
      <c r="P101" s="82">
        <f>'YEAR 3'!J100</f>
        <v>0</v>
      </c>
      <c r="Q101" s="188">
        <f>'YEAR 4'!J100</f>
        <v>0</v>
      </c>
      <c r="R101" s="188">
        <f>'YEAR 5'!J100</f>
        <v>0</v>
      </c>
      <c r="S101" s="122">
        <f>ROUND((SUM(N101:R101)),0)</f>
        <v>0</v>
      </c>
      <c r="T101" s="517"/>
      <c r="U101" s="271">
        <f>ROUND('YEAR 1'!L100+'YEAR 2'!L100+'YEAR 3'!L100+'YEAR 4'!L100+'YEAR 5'!L100,0)</f>
        <v>0</v>
      </c>
      <c r="V101" s="122">
        <f>ROUND('YEAR 1'!M100+'YEAR 2'!M100+'YEAR 3'!M100+'YEAR 4'!M100+'YEAR 5'!M100,0)</f>
        <v>0</v>
      </c>
      <c r="X101" s="177"/>
    </row>
    <row r="102" spans="1:24" s="2" customFormat="1" ht="15">
      <c r="A102" s="502"/>
      <c r="B102" s="506"/>
      <c r="C102" s="507"/>
      <c r="D102" s="455" t="s">
        <v>143</v>
      </c>
      <c r="E102" s="456"/>
      <c r="F102" s="456"/>
      <c r="G102" s="456"/>
      <c r="H102" s="456"/>
      <c r="I102" s="456"/>
      <c r="J102" s="456"/>
      <c r="K102" s="456"/>
      <c r="L102" s="456"/>
      <c r="M102" s="217"/>
      <c r="N102" s="119">
        <f>'YEAR 1'!J101</f>
        <v>0</v>
      </c>
      <c r="O102" s="83">
        <f>'YEAR 2'!J101</f>
        <v>0</v>
      </c>
      <c r="P102" s="82">
        <f>'YEAR 3'!J101</f>
        <v>0</v>
      </c>
      <c r="Q102" s="188">
        <f>'YEAR 4'!J101</f>
        <v>0</v>
      </c>
      <c r="R102" s="188">
        <f>'YEAR 5'!J101</f>
        <v>0</v>
      </c>
      <c r="S102" s="122">
        <f>ROUND((SUM(N102:R102)),0)</f>
        <v>0</v>
      </c>
      <c r="T102" s="517"/>
      <c r="U102" s="271">
        <f>ROUND('YEAR 1'!L101+'YEAR 2'!L101+'YEAR 3'!L101+'YEAR 4'!L101+'YEAR 5'!L101,0)</f>
        <v>0</v>
      </c>
      <c r="V102" s="122">
        <f>ROUND('YEAR 1'!M101+'YEAR 2'!M101+'YEAR 3'!M101+'YEAR 4'!M101+'YEAR 5'!M101,0)</f>
        <v>0</v>
      </c>
      <c r="X102" s="177"/>
    </row>
    <row r="103" spans="1:24" s="2" customFormat="1" ht="15">
      <c r="A103" s="503"/>
      <c r="B103" s="508"/>
      <c r="C103" s="509"/>
      <c r="D103" s="455" t="s">
        <v>144</v>
      </c>
      <c r="E103" s="456"/>
      <c r="F103" s="456"/>
      <c r="G103" s="456"/>
      <c r="H103" s="456"/>
      <c r="I103" s="456"/>
      <c r="J103" s="456"/>
      <c r="K103" s="456"/>
      <c r="L103" s="456"/>
      <c r="M103" s="217"/>
      <c r="N103" s="119">
        <f>'YEAR 1'!J102</f>
        <v>0</v>
      </c>
      <c r="O103" s="83">
        <f>'YEAR 2'!J102</f>
        <v>0</v>
      </c>
      <c r="P103" s="82">
        <f>'YEAR 3'!J102</f>
        <v>0</v>
      </c>
      <c r="Q103" s="188">
        <f>'YEAR 4'!J102</f>
        <v>0</v>
      </c>
      <c r="R103" s="188">
        <f>'YEAR 5'!J102</f>
        <v>0</v>
      </c>
      <c r="S103" s="122">
        <f>ROUND((SUM(N103:R103)),0)</f>
        <v>0</v>
      </c>
      <c r="T103" s="517"/>
      <c r="U103" s="271">
        <f>ROUND('YEAR 1'!L102+'YEAR 2'!L102+'YEAR 3'!L102+'YEAR 4'!L102+'YEAR 5'!L102,0)</f>
        <v>0</v>
      </c>
      <c r="V103" s="122">
        <f>ROUND('YEAR 1'!M102+'YEAR 2'!M102+'YEAR 3'!M102+'YEAR 4'!M102+'YEAR 5'!M102,0)</f>
        <v>0</v>
      </c>
      <c r="X103" s="177"/>
    </row>
    <row r="104" spans="1:24" s="2" customFormat="1" ht="3" customHeight="1">
      <c r="A104" s="124"/>
      <c r="B104" s="125"/>
      <c r="C104" s="126"/>
      <c r="D104" s="126"/>
      <c r="E104" s="126"/>
      <c r="F104" s="126"/>
      <c r="G104" s="126"/>
      <c r="H104" s="126"/>
      <c r="I104" s="126"/>
      <c r="J104" s="126"/>
      <c r="K104" s="126"/>
      <c r="L104" s="126"/>
      <c r="M104" s="126"/>
      <c r="N104" s="126"/>
      <c r="O104" s="126"/>
      <c r="P104" s="126"/>
      <c r="Q104" s="126"/>
      <c r="R104" s="126"/>
      <c r="S104" s="127"/>
      <c r="T104" s="517"/>
      <c r="U104" s="273"/>
      <c r="V104" s="158"/>
      <c r="X104" s="177"/>
    </row>
    <row r="105" spans="1:24" s="2" customFormat="1" ht="18" customHeight="1" thickBot="1">
      <c r="A105" s="382" t="s">
        <v>49</v>
      </c>
      <c r="B105" s="383"/>
      <c r="C105" s="383"/>
      <c r="D105" s="383"/>
      <c r="E105" s="383"/>
      <c r="F105" s="383"/>
      <c r="G105" s="383"/>
      <c r="H105" s="383"/>
      <c r="I105" s="383"/>
      <c r="J105" s="383"/>
      <c r="K105" s="383"/>
      <c r="L105" s="383"/>
      <c r="M105" s="384"/>
      <c r="N105" s="132">
        <f aca="true" t="shared" si="9" ref="N105:S105">ROUND((SUM(N74:N79,N83,N89,N95,N101)),0)</f>
        <v>0</v>
      </c>
      <c r="O105" s="132">
        <f t="shared" si="9"/>
        <v>0</v>
      </c>
      <c r="P105" s="132">
        <f t="shared" si="9"/>
        <v>0</v>
      </c>
      <c r="Q105" s="132">
        <f t="shared" si="9"/>
        <v>0</v>
      </c>
      <c r="R105" s="132">
        <f t="shared" si="9"/>
        <v>0</v>
      </c>
      <c r="S105" s="144">
        <f t="shared" si="9"/>
        <v>0</v>
      </c>
      <c r="T105" s="517"/>
      <c r="U105" s="274">
        <f>ROUND((SUM(U74:U79,U83,U89,U95,U101)),0)</f>
        <v>0</v>
      </c>
      <c r="V105" s="77">
        <f>ROUND((SUM(V74:V79,V83,V89,V95,V101)),0)</f>
        <v>0</v>
      </c>
      <c r="X105" s="177"/>
    </row>
    <row r="106" spans="1:24" s="2" customFormat="1" ht="12" customHeight="1">
      <c r="A106" s="555" t="s">
        <v>43</v>
      </c>
      <c r="B106" s="556"/>
      <c r="C106" s="556"/>
      <c r="D106" s="556"/>
      <c r="E106" s="556"/>
      <c r="F106" s="556"/>
      <c r="G106" s="556"/>
      <c r="H106" s="556"/>
      <c r="I106" s="556"/>
      <c r="J106" s="556"/>
      <c r="K106" s="556"/>
      <c r="L106" s="556"/>
      <c r="M106" s="556"/>
      <c r="N106" s="556"/>
      <c r="O106" s="556"/>
      <c r="P106" s="556"/>
      <c r="Q106" s="556"/>
      <c r="R106" s="556"/>
      <c r="S106" s="557"/>
      <c r="T106" s="517"/>
      <c r="U106" s="530"/>
      <c r="V106" s="531"/>
      <c r="W106" s="4"/>
      <c r="X106" s="177"/>
    </row>
    <row r="107" spans="1:24" s="16" customFormat="1" ht="18" customHeight="1" thickBot="1">
      <c r="A107" s="558"/>
      <c r="B107" s="559"/>
      <c r="C107" s="559"/>
      <c r="D107" s="559"/>
      <c r="E107" s="559"/>
      <c r="F107" s="559"/>
      <c r="G107" s="559"/>
      <c r="H107" s="559"/>
      <c r="I107" s="559"/>
      <c r="J107" s="559"/>
      <c r="K107" s="559"/>
      <c r="L107" s="559"/>
      <c r="M107" s="559"/>
      <c r="N107" s="559"/>
      <c r="O107" s="559"/>
      <c r="P107" s="559"/>
      <c r="Q107" s="559"/>
      <c r="R107" s="559"/>
      <c r="S107" s="560"/>
      <c r="T107" s="517"/>
      <c r="U107" s="532"/>
      <c r="V107" s="533"/>
      <c r="X107" s="177"/>
    </row>
    <row r="108" spans="1:24" s="2" customFormat="1" ht="18" customHeight="1" thickBot="1">
      <c r="A108" s="566" t="s">
        <v>50</v>
      </c>
      <c r="B108" s="567"/>
      <c r="C108" s="567"/>
      <c r="D108" s="567"/>
      <c r="E108" s="567"/>
      <c r="F108" s="567"/>
      <c r="G108" s="567"/>
      <c r="H108" s="567"/>
      <c r="I108" s="567"/>
      <c r="J108" s="567"/>
      <c r="K108" s="567"/>
      <c r="L108" s="567"/>
      <c r="M108" s="568"/>
      <c r="N108" s="196">
        <f aca="true" t="shared" si="10" ref="N108:S108">ROUND((SUM(N105,N71,N59,N53,N47)),0)</f>
        <v>0</v>
      </c>
      <c r="O108" s="196">
        <f t="shared" si="10"/>
        <v>0</v>
      </c>
      <c r="P108" s="196">
        <f t="shared" si="10"/>
        <v>0</v>
      </c>
      <c r="Q108" s="196">
        <f t="shared" si="10"/>
        <v>0</v>
      </c>
      <c r="R108" s="196">
        <f t="shared" si="10"/>
        <v>0</v>
      </c>
      <c r="S108" s="145">
        <f t="shared" si="10"/>
        <v>0</v>
      </c>
      <c r="T108" s="517"/>
      <c r="U108" s="275">
        <f>ROUND((SUM(U105,U71,U59,U53,U47)),0)</f>
        <v>0</v>
      </c>
      <c r="V108" s="145">
        <f>ROUND((SUM(V105,V71,V59,V53,V47)),0)</f>
        <v>0</v>
      </c>
      <c r="X108" s="177"/>
    </row>
    <row r="109" spans="1:24" s="2" customFormat="1" ht="12" customHeight="1">
      <c r="A109" s="555" t="s">
        <v>32</v>
      </c>
      <c r="B109" s="556"/>
      <c r="C109" s="556"/>
      <c r="D109" s="556"/>
      <c r="E109" s="556"/>
      <c r="F109" s="556"/>
      <c r="G109" s="556"/>
      <c r="H109" s="556"/>
      <c r="I109" s="556"/>
      <c r="J109" s="556"/>
      <c r="K109" s="556"/>
      <c r="L109" s="556"/>
      <c r="M109" s="556"/>
      <c r="N109" s="556"/>
      <c r="O109" s="556"/>
      <c r="P109" s="556"/>
      <c r="Q109" s="556"/>
      <c r="R109" s="556"/>
      <c r="S109" s="557"/>
      <c r="T109" s="517"/>
      <c r="U109" s="555"/>
      <c r="V109" s="557"/>
      <c r="W109" s="4"/>
      <c r="X109" s="177"/>
    </row>
    <row r="110" spans="1:24" s="16" customFormat="1" ht="18" customHeight="1" thickBot="1">
      <c r="A110" s="558"/>
      <c r="B110" s="559"/>
      <c r="C110" s="559"/>
      <c r="D110" s="559"/>
      <c r="E110" s="559"/>
      <c r="F110" s="559"/>
      <c r="G110" s="559"/>
      <c r="H110" s="559"/>
      <c r="I110" s="559"/>
      <c r="J110" s="559"/>
      <c r="K110" s="559"/>
      <c r="L110" s="559"/>
      <c r="M110" s="559"/>
      <c r="N110" s="559"/>
      <c r="O110" s="559"/>
      <c r="P110" s="559"/>
      <c r="Q110" s="559"/>
      <c r="R110" s="559"/>
      <c r="S110" s="560"/>
      <c r="T110" s="517"/>
      <c r="U110" s="558"/>
      <c r="V110" s="560"/>
      <c r="X110" s="177"/>
    </row>
    <row r="111" spans="1:24" s="2" customFormat="1" ht="14.25" customHeight="1">
      <c r="A111" s="98">
        <v>1</v>
      </c>
      <c r="B111" s="563" t="s">
        <v>33</v>
      </c>
      <c r="C111" s="564"/>
      <c r="D111" s="564"/>
      <c r="E111" s="564"/>
      <c r="F111" s="564"/>
      <c r="G111" s="564"/>
      <c r="H111" s="564"/>
      <c r="I111" s="564"/>
      <c r="J111" s="564"/>
      <c r="K111" s="564"/>
      <c r="L111" s="564"/>
      <c r="M111" s="565"/>
      <c r="N111" s="193">
        <f>'YEAR 1'!J110</f>
        <v>0</v>
      </c>
      <c r="O111" s="83">
        <f>'YEAR 2'!J110</f>
        <v>0</v>
      </c>
      <c r="P111" s="83">
        <f>'YEAR 3'!J110</f>
        <v>0</v>
      </c>
      <c r="Q111" s="188">
        <f>'YEAR 4'!J110</f>
        <v>0</v>
      </c>
      <c r="R111" s="188">
        <f>'YEAR 5'!J110</f>
        <v>0</v>
      </c>
      <c r="S111" s="210">
        <f>ROUND((S108-(S84+S90+S96+S102+S78+S71+S53)),0)</f>
        <v>0</v>
      </c>
      <c r="T111" s="517"/>
      <c r="U111" s="310">
        <f>ROUND('YEAR 1'!L110+'YEAR 2'!L110+'YEAR 3'!L110+'YEAR 4'!L110+'YEAR 5'!L110,0)</f>
        <v>0</v>
      </c>
      <c r="V111" s="141">
        <f>ROUND('YEAR 1'!M110+'YEAR 2'!M110+'YEAR 3'!M110+'YEAR 4'!M110+'YEAR 5'!M110,0)</f>
        <v>0</v>
      </c>
      <c r="X111" s="177"/>
    </row>
    <row r="112" spans="1:24" s="2" customFormat="1" ht="14.25" customHeight="1">
      <c r="A112" s="95">
        <v>2</v>
      </c>
      <c r="B112" s="539" t="s">
        <v>40</v>
      </c>
      <c r="C112" s="540"/>
      <c r="D112" s="540"/>
      <c r="E112" s="540"/>
      <c r="F112" s="540"/>
      <c r="G112" s="540"/>
      <c r="H112" s="540"/>
      <c r="I112" s="540"/>
      <c r="J112" s="540"/>
      <c r="K112" s="540"/>
      <c r="L112" s="540"/>
      <c r="M112" s="541"/>
      <c r="N112" s="128">
        <f>'YEAR 1'!J111</f>
        <v>0</v>
      </c>
      <c r="O112" s="190">
        <f>'YEAR 2'!J111</f>
        <v>0</v>
      </c>
      <c r="P112" s="191">
        <f>'YEAR 3'!J111</f>
        <v>0</v>
      </c>
      <c r="Q112" s="192">
        <f>'YEAR 4'!J111</f>
        <v>0</v>
      </c>
      <c r="R112" s="212">
        <f>'YEAR 5'!J111</f>
        <v>0</v>
      </c>
      <c r="S112" s="309">
        <f>'YEAR 1'!J111</f>
        <v>0</v>
      </c>
      <c r="T112" s="517"/>
      <c r="U112" s="311">
        <f>'YEAR 1'!L111</f>
        <v>0</v>
      </c>
      <c r="V112" s="308">
        <f>'YEAR 1'!M111</f>
        <v>0</v>
      </c>
      <c r="X112" s="177"/>
    </row>
    <row r="113" spans="1:24" s="2" customFormat="1" ht="3" customHeight="1">
      <c r="A113" s="129"/>
      <c r="B113" s="130"/>
      <c r="C113" s="131"/>
      <c r="D113" s="131"/>
      <c r="E113" s="131"/>
      <c r="F113" s="131"/>
      <c r="G113" s="131"/>
      <c r="H113" s="130"/>
      <c r="I113" s="130"/>
      <c r="J113" s="126"/>
      <c r="K113" s="126"/>
      <c r="L113" s="126"/>
      <c r="M113" s="126"/>
      <c r="N113" s="126"/>
      <c r="O113" s="126"/>
      <c r="P113" s="126"/>
      <c r="Q113" s="126"/>
      <c r="R113" s="126"/>
      <c r="S113" s="211"/>
      <c r="T113" s="517"/>
      <c r="U113" s="276"/>
      <c r="V113" s="40"/>
      <c r="X113" s="177"/>
    </row>
    <row r="114" spans="1:24" s="2" customFormat="1" ht="18" customHeight="1" thickBot="1">
      <c r="A114" s="569" t="s">
        <v>35</v>
      </c>
      <c r="B114" s="570"/>
      <c r="C114" s="570"/>
      <c r="D114" s="570"/>
      <c r="E114" s="570"/>
      <c r="F114" s="570"/>
      <c r="G114" s="570"/>
      <c r="H114" s="570"/>
      <c r="I114" s="570"/>
      <c r="J114" s="570"/>
      <c r="K114" s="570"/>
      <c r="L114" s="570"/>
      <c r="M114" s="571"/>
      <c r="N114" s="146">
        <f>'YEAR 1'!J113</f>
        <v>0</v>
      </c>
      <c r="O114" s="146">
        <f>'YEAR 2'!J113</f>
        <v>0</v>
      </c>
      <c r="P114" s="146">
        <f>'YEAR 3'!J113</f>
        <v>0</v>
      </c>
      <c r="Q114" s="146">
        <f>'YEAR 4'!J113</f>
        <v>0</v>
      </c>
      <c r="R114" s="146">
        <f>'YEAR 5'!J113</f>
        <v>0</v>
      </c>
      <c r="S114" s="145">
        <f>ROUND(SUM(N114:R114),0)</f>
        <v>0</v>
      </c>
      <c r="T114" s="517"/>
      <c r="U114" s="274">
        <f>ROUND('YEAR 1'!L113+'YEAR 2'!L113+'YEAR 3'!L113+'YEAR 4'!L113+'YEAR 5'!L113,0)</f>
        <v>0</v>
      </c>
      <c r="V114" s="213">
        <f>ROUND('YEAR 1'!M113+'YEAR 2'!M113+'YEAR 3'!M113+'YEAR 4'!M113+'YEAR 5'!M113,0)</f>
        <v>0</v>
      </c>
      <c r="X114" s="177"/>
    </row>
    <row r="115" spans="1:24" s="2" customFormat="1" ht="12" customHeight="1">
      <c r="A115" s="555" t="s">
        <v>41</v>
      </c>
      <c r="B115" s="556"/>
      <c r="C115" s="556"/>
      <c r="D115" s="556"/>
      <c r="E115" s="556"/>
      <c r="F115" s="556"/>
      <c r="G115" s="556"/>
      <c r="H115" s="556"/>
      <c r="I115" s="556"/>
      <c r="J115" s="556"/>
      <c r="K115" s="556"/>
      <c r="L115" s="556"/>
      <c r="M115" s="556"/>
      <c r="N115" s="556"/>
      <c r="O115" s="556"/>
      <c r="P115" s="556"/>
      <c r="Q115" s="556"/>
      <c r="R115" s="556"/>
      <c r="S115" s="557"/>
      <c r="T115" s="517"/>
      <c r="U115" s="388"/>
      <c r="V115" s="389"/>
      <c r="W115" s="4"/>
      <c r="X115" s="177"/>
    </row>
    <row r="116" spans="1:24" s="16" customFormat="1" ht="18" customHeight="1" thickBot="1">
      <c r="A116" s="558"/>
      <c r="B116" s="559"/>
      <c r="C116" s="559"/>
      <c r="D116" s="559"/>
      <c r="E116" s="559"/>
      <c r="F116" s="559"/>
      <c r="G116" s="559"/>
      <c r="H116" s="559"/>
      <c r="I116" s="559"/>
      <c r="J116" s="559"/>
      <c r="K116" s="559"/>
      <c r="L116" s="559"/>
      <c r="M116" s="559"/>
      <c r="N116" s="559"/>
      <c r="O116" s="559"/>
      <c r="P116" s="559"/>
      <c r="Q116" s="559"/>
      <c r="R116" s="559"/>
      <c r="S116" s="560"/>
      <c r="T116" s="517"/>
      <c r="U116" s="450"/>
      <c r="V116" s="451"/>
      <c r="X116" s="177"/>
    </row>
    <row r="117" spans="1:24" s="2" customFormat="1" ht="18" customHeight="1" thickBot="1">
      <c r="A117" s="572" t="s">
        <v>34</v>
      </c>
      <c r="B117" s="573"/>
      <c r="C117" s="573"/>
      <c r="D117" s="573"/>
      <c r="E117" s="573"/>
      <c r="F117" s="573"/>
      <c r="G117" s="573"/>
      <c r="H117" s="573"/>
      <c r="I117" s="573"/>
      <c r="J117" s="573"/>
      <c r="K117" s="573"/>
      <c r="L117" s="573"/>
      <c r="M117" s="574"/>
      <c r="N117" s="196">
        <f>ROUND(N114+N108,0)</f>
        <v>0</v>
      </c>
      <c r="O117" s="197">
        <f aca="true" t="shared" si="11" ref="O117:V117">ROUND(O114+O108,0)</f>
        <v>0</v>
      </c>
      <c r="P117" s="197">
        <f t="shared" si="11"/>
        <v>0</v>
      </c>
      <c r="Q117" s="197">
        <f t="shared" si="11"/>
        <v>0</v>
      </c>
      <c r="R117" s="197">
        <f t="shared" si="11"/>
        <v>0</v>
      </c>
      <c r="S117" s="145">
        <f t="shared" si="11"/>
        <v>0</v>
      </c>
      <c r="T117" s="517"/>
      <c r="U117" s="275">
        <f>ROUND(U114+U108,0)</f>
        <v>0</v>
      </c>
      <c r="V117" s="159">
        <f t="shared" si="11"/>
        <v>0</v>
      </c>
      <c r="X117" s="177"/>
    </row>
    <row r="118" spans="1:24" s="2" customFormat="1" ht="12" customHeight="1">
      <c r="A118" s="555" t="s">
        <v>42</v>
      </c>
      <c r="B118" s="556"/>
      <c r="C118" s="556"/>
      <c r="D118" s="556"/>
      <c r="E118" s="556"/>
      <c r="F118" s="556"/>
      <c r="G118" s="556"/>
      <c r="H118" s="556"/>
      <c r="I118" s="556"/>
      <c r="J118" s="556"/>
      <c r="K118" s="556"/>
      <c r="L118" s="556"/>
      <c r="M118" s="556"/>
      <c r="N118" s="556"/>
      <c r="O118" s="556"/>
      <c r="P118" s="556"/>
      <c r="Q118" s="556"/>
      <c r="R118" s="556"/>
      <c r="S118" s="557"/>
      <c r="T118" s="517"/>
      <c r="U118" s="556"/>
      <c r="V118" s="557"/>
      <c r="W118" s="4"/>
      <c r="X118" s="177"/>
    </row>
    <row r="119" spans="1:24" s="16" customFormat="1" ht="18" customHeight="1" thickBot="1">
      <c r="A119" s="558"/>
      <c r="B119" s="559"/>
      <c r="C119" s="559"/>
      <c r="D119" s="559"/>
      <c r="E119" s="559"/>
      <c r="F119" s="559"/>
      <c r="G119" s="559"/>
      <c r="H119" s="559"/>
      <c r="I119" s="559"/>
      <c r="J119" s="559"/>
      <c r="K119" s="559"/>
      <c r="L119" s="559"/>
      <c r="M119" s="559"/>
      <c r="N119" s="559"/>
      <c r="O119" s="559"/>
      <c r="P119" s="559"/>
      <c r="Q119" s="559"/>
      <c r="R119" s="559"/>
      <c r="S119" s="560"/>
      <c r="T119" s="517"/>
      <c r="U119" s="559"/>
      <c r="V119" s="560"/>
      <c r="X119" s="177"/>
    </row>
    <row r="120" spans="1:24" s="3" customFormat="1" ht="18" customHeight="1" thickBot="1">
      <c r="A120" s="569" t="s">
        <v>24</v>
      </c>
      <c r="B120" s="570"/>
      <c r="C120" s="570"/>
      <c r="D120" s="570"/>
      <c r="E120" s="570"/>
      <c r="F120" s="570"/>
      <c r="G120" s="570"/>
      <c r="H120" s="570"/>
      <c r="I120" s="570"/>
      <c r="J120" s="570"/>
      <c r="K120" s="570"/>
      <c r="L120" s="570"/>
      <c r="M120" s="571"/>
      <c r="N120" s="194">
        <f>'YEAR 1'!J119</f>
        <v>0</v>
      </c>
      <c r="O120" s="194">
        <f>'YEAR 2'!J119</f>
        <v>0</v>
      </c>
      <c r="P120" s="194">
        <f>'YEAR 3'!J119</f>
        <v>0</v>
      </c>
      <c r="Q120" s="194">
        <f>'YEAR 4'!J119</f>
        <v>0</v>
      </c>
      <c r="R120" s="194">
        <f>'YEAR 5'!J119</f>
        <v>0</v>
      </c>
      <c r="S120" s="195">
        <f>ROUND((SUM(N120:R120)),0)</f>
        <v>0</v>
      </c>
      <c r="T120" s="517"/>
      <c r="U120" s="277"/>
      <c r="V120" s="203">
        <f>ROUND('YEAR 1'!M119+'YEAR 2'!M119+'YEAR 3'!M119+'YEAR 4'!M119+'YEAR 5'!M119,0)</f>
        <v>0</v>
      </c>
      <c r="X120" s="177"/>
    </row>
    <row r="121" spans="1:24" s="2" customFormat="1" ht="12" customHeight="1">
      <c r="A121" s="555" t="s">
        <v>25</v>
      </c>
      <c r="B121" s="556"/>
      <c r="C121" s="556"/>
      <c r="D121" s="556"/>
      <c r="E121" s="556"/>
      <c r="F121" s="556"/>
      <c r="G121" s="556"/>
      <c r="H121" s="556"/>
      <c r="I121" s="556"/>
      <c r="J121" s="556"/>
      <c r="K121" s="556"/>
      <c r="L121" s="556"/>
      <c r="M121" s="556"/>
      <c r="N121" s="556"/>
      <c r="O121" s="556"/>
      <c r="P121" s="556"/>
      <c r="Q121" s="556"/>
      <c r="R121" s="556"/>
      <c r="S121" s="556"/>
      <c r="T121" s="517"/>
      <c r="U121" s="388"/>
      <c r="V121" s="389"/>
      <c r="W121" s="4"/>
      <c r="X121" s="177"/>
    </row>
    <row r="122" spans="1:24" s="16" customFormat="1" ht="18" customHeight="1" thickBot="1">
      <c r="A122" s="584"/>
      <c r="B122" s="585"/>
      <c r="C122" s="585"/>
      <c r="D122" s="585"/>
      <c r="E122" s="585"/>
      <c r="F122" s="585"/>
      <c r="G122" s="585"/>
      <c r="H122" s="585"/>
      <c r="I122" s="585"/>
      <c r="J122" s="585"/>
      <c r="K122" s="585"/>
      <c r="L122" s="585"/>
      <c r="M122" s="585"/>
      <c r="N122" s="585"/>
      <c r="O122" s="585"/>
      <c r="P122" s="585"/>
      <c r="Q122" s="585"/>
      <c r="R122" s="585"/>
      <c r="S122" s="585"/>
      <c r="T122" s="517"/>
      <c r="U122" s="450"/>
      <c r="V122" s="451"/>
      <c r="X122" s="177"/>
    </row>
    <row r="123" spans="1:24" ht="33.75" customHeight="1" thickBot="1">
      <c r="A123" s="581" t="s">
        <v>26</v>
      </c>
      <c r="B123" s="582"/>
      <c r="C123" s="582"/>
      <c r="D123" s="582"/>
      <c r="E123" s="582"/>
      <c r="F123" s="582"/>
      <c r="G123" s="582"/>
      <c r="H123" s="582"/>
      <c r="I123" s="582"/>
      <c r="J123" s="582"/>
      <c r="K123" s="582"/>
      <c r="L123" s="582"/>
      <c r="M123" s="583"/>
      <c r="N123" s="147">
        <f>ROUND(N117-N120,0)</f>
        <v>0</v>
      </c>
      <c r="O123" s="147">
        <f>ROUND(O117-O120,0)</f>
        <v>0</v>
      </c>
      <c r="P123" s="147">
        <f>ROUND(P117-P120,0)</f>
        <v>0</v>
      </c>
      <c r="Q123" s="147">
        <f>ROUND(Q117-Q120,0)</f>
        <v>0</v>
      </c>
      <c r="R123" s="147">
        <f>ROUND(R117-R120,0)</f>
        <v>0</v>
      </c>
      <c r="S123" s="134">
        <f>ROUND(SUM(N123:R123),0)</f>
        <v>0</v>
      </c>
      <c r="T123" s="518"/>
      <c r="U123" s="278">
        <f>ROUND(U117,0)</f>
        <v>0</v>
      </c>
      <c r="V123" s="134">
        <f>ROUND(V117-V120,0)</f>
        <v>0</v>
      </c>
      <c r="X123" s="177"/>
    </row>
    <row r="124" spans="14:22" ht="21" customHeight="1">
      <c r="N124" s="155"/>
      <c r="O124" s="155"/>
      <c r="P124" s="155"/>
      <c r="Q124" s="155"/>
      <c r="R124" s="155"/>
      <c r="S124" s="155"/>
      <c r="T124" s="155"/>
      <c r="U124" s="155"/>
      <c r="V124" s="155"/>
    </row>
    <row r="125" spans="1:27" ht="18.75">
      <c r="A125" s="305"/>
      <c r="B125" s="486"/>
      <c r="C125" s="486"/>
      <c r="D125" s="281" t="s">
        <v>166</v>
      </c>
      <c r="O125" s="57"/>
      <c r="P125" s="57"/>
      <c r="Q125" s="57"/>
      <c r="R125" s="57"/>
      <c r="S125" s="57"/>
      <c r="T125" s="57"/>
      <c r="U125" s="57"/>
      <c r="V125" s="57"/>
      <c r="AA125" s="13">
        <v>0.48</v>
      </c>
    </row>
    <row r="126" ht="12.75">
      <c r="AA126" s="13">
        <v>0.26</v>
      </c>
    </row>
    <row r="127" ht="12.75">
      <c r="AA127" s="13">
        <v>0.55</v>
      </c>
    </row>
    <row r="128" ht="12.75">
      <c r="AA128" s="13">
        <v>0.325</v>
      </c>
    </row>
    <row r="129" spans="19:27" ht="15">
      <c r="S129" s="148"/>
      <c r="U129" s="148"/>
      <c r="V129" s="156"/>
      <c r="AA129" s="13">
        <v>0.1</v>
      </c>
    </row>
    <row r="130" ht="12.75">
      <c r="AA130" s="13">
        <v>0.15</v>
      </c>
    </row>
    <row r="131" ht="12.75">
      <c r="AA131" s="13">
        <v>0.08</v>
      </c>
    </row>
    <row r="132" ht="12.75">
      <c r="AA132" s="13">
        <v>0</v>
      </c>
    </row>
    <row r="133" ht="12.75">
      <c r="AA133" s="13">
        <v>0.55</v>
      </c>
    </row>
    <row r="134" ht="12.75">
      <c r="AA134" s="13">
        <v>0.52</v>
      </c>
    </row>
    <row r="135" ht="12.75">
      <c r="AA135" s="13">
        <v>0.47</v>
      </c>
    </row>
    <row r="136" ht="12.75">
      <c r="AA136" s="13">
        <v>0.465</v>
      </c>
    </row>
    <row r="137" ht="12.75">
      <c r="AA137" s="13">
        <v>0.46</v>
      </c>
    </row>
    <row r="138" ht="12.75">
      <c r="AA138" s="13">
        <v>0.315</v>
      </c>
    </row>
    <row r="139" ht="12.75">
      <c r="AA139" s="13">
        <v>0.3</v>
      </c>
    </row>
  </sheetData>
  <sheetProtection sheet="1" selectLockedCells="1"/>
  <mergeCells count="147">
    <mergeCell ref="A6:S7"/>
    <mergeCell ref="A20:S21"/>
    <mergeCell ref="B125:C125"/>
    <mergeCell ref="J3:L5"/>
    <mergeCell ref="C61:D61"/>
    <mergeCell ref="E61:F61"/>
    <mergeCell ref="G61:I61"/>
    <mergeCell ref="J61:L63"/>
    <mergeCell ref="C62:D62"/>
    <mergeCell ref="E62:F62"/>
    <mergeCell ref="C4:D4"/>
    <mergeCell ref="E4:F4"/>
    <mergeCell ref="C5:D5"/>
    <mergeCell ref="E5:F5"/>
    <mergeCell ref="G3:I3"/>
    <mergeCell ref="G4:I4"/>
    <mergeCell ref="G5:I5"/>
    <mergeCell ref="A3:B3"/>
    <mergeCell ref="C3:D3"/>
    <mergeCell ref="E3:F3"/>
    <mergeCell ref="S61:S63"/>
    <mergeCell ref="D82:L82"/>
    <mergeCell ref="D83:L83"/>
    <mergeCell ref="A64:S65"/>
    <mergeCell ref="A63:B63"/>
    <mergeCell ref="B42:M42"/>
    <mergeCell ref="B43:M43"/>
    <mergeCell ref="D84:L84"/>
    <mergeCell ref="D85:L85"/>
    <mergeCell ref="A92:S92"/>
    <mergeCell ref="A81:A85"/>
    <mergeCell ref="D87:L87"/>
    <mergeCell ref="D88:L88"/>
    <mergeCell ref="D89:L89"/>
    <mergeCell ref="D90:L90"/>
    <mergeCell ref="D81:L81"/>
    <mergeCell ref="D91:L91"/>
    <mergeCell ref="B93:C97"/>
    <mergeCell ref="U86:V86"/>
    <mergeCell ref="A87:A91"/>
    <mergeCell ref="B87:C91"/>
    <mergeCell ref="D94:L94"/>
    <mergeCell ref="D95:L95"/>
    <mergeCell ref="D96:L96"/>
    <mergeCell ref="A37:M37"/>
    <mergeCell ref="A38:S39"/>
    <mergeCell ref="D8:H8"/>
    <mergeCell ref="I8:I9"/>
    <mergeCell ref="C8:C9"/>
    <mergeCell ref="B8:B9"/>
    <mergeCell ref="A1:V1"/>
    <mergeCell ref="A2:V2"/>
    <mergeCell ref="A5:B5"/>
    <mergeCell ref="A4:B4"/>
    <mergeCell ref="B40:M40"/>
    <mergeCell ref="B41:M41"/>
    <mergeCell ref="L8:L9"/>
    <mergeCell ref="M8:M9"/>
    <mergeCell ref="N8:S9"/>
    <mergeCell ref="J8:J9"/>
    <mergeCell ref="A45:M45"/>
    <mergeCell ref="A47:M47"/>
    <mergeCell ref="A48:S49"/>
    <mergeCell ref="B51:M51"/>
    <mergeCell ref="A62:B62"/>
    <mergeCell ref="B66:M66"/>
    <mergeCell ref="A61:B61"/>
    <mergeCell ref="E63:F63"/>
    <mergeCell ref="G62:I62"/>
    <mergeCell ref="C63:D63"/>
    <mergeCell ref="B69:M69"/>
    <mergeCell ref="A71:M71"/>
    <mergeCell ref="A72:S73"/>
    <mergeCell ref="A123:M123"/>
    <mergeCell ref="A109:S110"/>
    <mergeCell ref="A121:S122"/>
    <mergeCell ref="A118:S119"/>
    <mergeCell ref="A86:S86"/>
    <mergeCell ref="D97:L97"/>
    <mergeCell ref="A93:A97"/>
    <mergeCell ref="U121:V122"/>
    <mergeCell ref="A120:M120"/>
    <mergeCell ref="A115:S116"/>
    <mergeCell ref="B74:M74"/>
    <mergeCell ref="B75:M75"/>
    <mergeCell ref="B76:M76"/>
    <mergeCell ref="B79:M79"/>
    <mergeCell ref="A105:M105"/>
    <mergeCell ref="D93:L93"/>
    <mergeCell ref="U92:V92"/>
    <mergeCell ref="U48:V49"/>
    <mergeCell ref="U118:V119"/>
    <mergeCell ref="A106:S107"/>
    <mergeCell ref="B111:M111"/>
    <mergeCell ref="A108:M108"/>
    <mergeCell ref="B112:M112"/>
    <mergeCell ref="A114:M114"/>
    <mergeCell ref="U115:V116"/>
    <mergeCell ref="A117:M117"/>
    <mergeCell ref="U109:V110"/>
    <mergeCell ref="B81:C85"/>
    <mergeCell ref="V61:V63"/>
    <mergeCell ref="B57:M57"/>
    <mergeCell ref="A59:M59"/>
    <mergeCell ref="A54:S55"/>
    <mergeCell ref="R61:R62"/>
    <mergeCell ref="U64:V65"/>
    <mergeCell ref="U72:V73"/>
    <mergeCell ref="B67:M67"/>
    <mergeCell ref="B68:M68"/>
    <mergeCell ref="U80:V80"/>
    <mergeCell ref="B56:M56"/>
    <mergeCell ref="B77:M77"/>
    <mergeCell ref="G63:I63"/>
    <mergeCell ref="U8:V9"/>
    <mergeCell ref="A53:M53"/>
    <mergeCell ref="A8:A9"/>
    <mergeCell ref="U20:V21"/>
    <mergeCell ref="U38:V39"/>
    <mergeCell ref="A80:S80"/>
    <mergeCell ref="Q3:Q4"/>
    <mergeCell ref="R3:R4"/>
    <mergeCell ref="S3:S5"/>
    <mergeCell ref="U61:U63"/>
    <mergeCell ref="T61:T123"/>
    <mergeCell ref="K8:K9"/>
    <mergeCell ref="U6:V7"/>
    <mergeCell ref="U54:V55"/>
    <mergeCell ref="A60:V60"/>
    <mergeCell ref="U106:V107"/>
    <mergeCell ref="U3:U5"/>
    <mergeCell ref="V3:V5"/>
    <mergeCell ref="T3:T59"/>
    <mergeCell ref="N61:N62"/>
    <mergeCell ref="O61:O62"/>
    <mergeCell ref="P61:P62"/>
    <mergeCell ref="Q61:Q62"/>
    <mergeCell ref="N3:N4"/>
    <mergeCell ref="O3:O4"/>
    <mergeCell ref="P3:P4"/>
    <mergeCell ref="A99:A103"/>
    <mergeCell ref="B99:C103"/>
    <mergeCell ref="D99:L99"/>
    <mergeCell ref="D100:L100"/>
    <mergeCell ref="D101:L101"/>
    <mergeCell ref="D102:L102"/>
    <mergeCell ref="D103:L103"/>
  </mergeCells>
  <dataValidations count="2">
    <dataValidation type="list" allowBlank="1" showInputMessage="1" showErrorMessage="1" sqref="U113:V113">
      <formula1>$R$124:$R$130</formula1>
    </dataValidation>
    <dataValidation type="whole" operator="notBetween" allowBlank="1" showInputMessage="1" showErrorMessage="1" sqref="Q111:R112 Q50:R51 N50:N51 Q56:R57 Q74:R79 Q66:R69 Q81:R85 Q87:R91 Q93:R97 Q99:R103">
      <formula1>1</formula1>
      <formula2>4999</formula2>
    </dataValidation>
  </dataValidations>
  <printOptions horizontalCentered="1"/>
  <pageMargins left="0.39" right="0.25" top="1.07" bottom="0.6" header="0.96" footer="0.3"/>
  <pageSetup fitToHeight="2" horizontalDpi="600" verticalDpi="600" orientation="landscape" scale="32" r:id="rId1"/>
  <headerFooter>
    <oddFooter>&amp;R&amp;12Grant Proposal Budget
Cumulative
Page &amp;P of &amp;N</oddFooter>
  </headerFooter>
  <rowBreaks count="1" manualBreakCount="1">
    <brk id="5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Margaux Addee Lee Johnson</cp:lastModifiedBy>
  <cp:lastPrinted>2012-06-07T18:52:45Z</cp:lastPrinted>
  <dcterms:created xsi:type="dcterms:W3CDTF">1997-09-18T19:54:31Z</dcterms:created>
  <dcterms:modified xsi:type="dcterms:W3CDTF">2016-11-14T21:06:37Z</dcterms:modified>
  <cp:category/>
  <cp:version/>
  <cp:contentType/>
  <cp:contentStatus/>
</cp:coreProperties>
</file>