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435" tabRatio="693" activeTab="1"/>
  </bookViews>
  <sheets>
    <sheet name="Optional Faculty Effort Calc" sheetId="1" r:id="rId1"/>
    <sheet name="YEAR 1" sheetId="2" r:id="rId2"/>
    <sheet name="YEAR 2" sheetId="3" r:id="rId3"/>
    <sheet name="YEAR 3" sheetId="4" r:id="rId4"/>
    <sheet name="YEAR 4" sheetId="5" r:id="rId5"/>
    <sheet name="YEAR 5" sheetId="6" r:id="rId6"/>
    <sheet name="CUMULATIVE" sheetId="7" r:id="rId7"/>
  </sheets>
  <definedNames>
    <definedName name="_xlfn.SINGLE" hidden="1">#NAME?</definedName>
    <definedName name="_xlnm.Print_Area" localSheetId="6">'CUMULATIVE'!$A$2:$T$126</definedName>
    <definedName name="_xlnm.Print_Area" localSheetId="0">'Optional Faculty Effort Calc'!$A$1:$L$25</definedName>
    <definedName name="_xlnm.Print_Area" localSheetId="1">'YEAR 1'!$A$2:$J$125</definedName>
    <definedName name="_xlnm.Print_Area" localSheetId="2">'YEAR 2'!$A$2:$J$125</definedName>
    <definedName name="_xlnm.Print_Area" localSheetId="3">'YEAR 3'!$A$2:$J$125</definedName>
    <definedName name="_xlnm.Print_Area" localSheetId="4">'YEAR 4'!$A$2:$J$125</definedName>
    <definedName name="_xlnm.Print_Area" localSheetId="5">'YEAR 5'!$A$2:$J$125</definedName>
  </definedNames>
  <calcPr fullCalcOnLoad="1"/>
</workbook>
</file>

<file path=xl/comments2.xml><?xml version="1.0" encoding="utf-8"?>
<comments xmlns="http://schemas.openxmlformats.org/spreadsheetml/2006/main">
  <authors>
    <author>AHBoateng</author>
    <author>gthompso</author>
  </authors>
  <commentList>
    <comment ref="J54" authorId="0">
      <text>
        <r>
          <rPr>
            <sz val="10"/>
            <rFont val="Arial"/>
            <family val="2"/>
          </rPr>
          <t>Equipment is defined as a single item with a cost of $5,000 or more. If a single item costs less than $5,000, please include it in the Materials and Supplies section.</t>
        </r>
      </text>
    </comment>
    <comment ref="J55" authorId="0">
      <text>
        <r>
          <rPr>
            <sz val="10"/>
            <rFont val="Arial"/>
            <family val="2"/>
          </rPr>
          <t>Equipment is defined as a single item with a cost of $5,000 or more. If a single item costs less than $5,000, please include it in the Materials and Supplies section.</t>
        </r>
      </text>
    </comment>
    <comment ref="C4" authorId="1">
      <text>
        <r>
          <rPr>
            <sz val="10"/>
            <rFont val="Tahoma"/>
            <family val="2"/>
          </rPr>
          <t>The</t>
        </r>
        <r>
          <rPr>
            <b/>
            <sz val="10"/>
            <rFont val="Tahoma"/>
            <family val="2"/>
          </rPr>
          <t xml:space="preserve"> Project Dates</t>
        </r>
        <r>
          <rPr>
            <sz val="10"/>
            <rFont val="Tahoma"/>
            <family val="2"/>
          </rPr>
          <t xml:space="preserve"> for the </t>
        </r>
        <r>
          <rPr>
            <b/>
            <sz val="10"/>
            <rFont val="Tahoma"/>
            <family val="2"/>
          </rPr>
          <t>ENTIRE</t>
        </r>
        <r>
          <rPr>
            <sz val="10"/>
            <rFont val="Tahoma"/>
            <family val="2"/>
          </rPr>
          <t xml:space="preserve"> Project Period must be entered for the worksheet to function properly.</t>
        </r>
      </text>
    </comment>
  </commentList>
</comments>
</file>

<file path=xl/comments3.xml><?xml version="1.0" encoding="utf-8"?>
<comments xmlns="http://schemas.openxmlformats.org/spreadsheetml/2006/main">
  <authors>
    <author>AHBoateng</author>
  </authors>
  <commentList>
    <comment ref="J54" authorId="0">
      <text>
        <r>
          <rPr>
            <sz val="10"/>
            <rFont val="Arial"/>
            <family val="2"/>
          </rPr>
          <t>Equipment is defined as a single item with a cost of $5,000 or more. If a single item costs less than $5,000, please include it in the Materials and Supplies section.</t>
        </r>
      </text>
    </comment>
    <comment ref="J55" authorId="0">
      <text>
        <r>
          <rPr>
            <sz val="10"/>
            <rFont val="Arial"/>
            <family val="2"/>
          </rPr>
          <t>Equipment is defined as a single item with a cost of $5,000 or more. If a single item costs less than $5,000, please include it in the Materials and Supplies section.</t>
        </r>
        <r>
          <rPr>
            <sz val="8"/>
            <rFont val="Tahoma"/>
            <family val="2"/>
          </rPr>
          <t xml:space="preserve">
</t>
        </r>
      </text>
    </comment>
  </commentList>
</comments>
</file>

<file path=xl/comments4.xml><?xml version="1.0" encoding="utf-8"?>
<comments xmlns="http://schemas.openxmlformats.org/spreadsheetml/2006/main">
  <authors>
    <author>AHBoateng</author>
  </authors>
  <commentList>
    <comment ref="J54" authorId="0">
      <text>
        <r>
          <rPr>
            <sz val="10"/>
            <rFont val="Arial"/>
            <family val="2"/>
          </rPr>
          <t>Equipment is defined as a single item with a cost of $5,000 or more. If a single item costs less than $5,000, please include it in the Materials and Supplies section.</t>
        </r>
      </text>
    </comment>
    <comment ref="J55" authorId="0">
      <text>
        <r>
          <rPr>
            <sz val="10"/>
            <rFont val="Arial"/>
            <family val="2"/>
          </rPr>
          <t>Equipment is defined as a single item with a cost of $5,000 or more. If a single item costs less than $5,000, please include it in the Materials and Supplies section.</t>
        </r>
        <r>
          <rPr>
            <sz val="8"/>
            <rFont val="Tahoma"/>
            <family val="2"/>
          </rPr>
          <t xml:space="preserve">
</t>
        </r>
      </text>
    </comment>
  </commentList>
</comments>
</file>

<file path=xl/comments5.xml><?xml version="1.0" encoding="utf-8"?>
<comments xmlns="http://schemas.openxmlformats.org/spreadsheetml/2006/main">
  <authors>
    <author>AHBoateng</author>
  </authors>
  <commentList>
    <comment ref="J54" authorId="0">
      <text>
        <r>
          <rPr>
            <sz val="10"/>
            <rFont val="Arial"/>
            <family val="2"/>
          </rPr>
          <t>Equipment is defined as a single item with a cost of $5,000 or more. If a single item costs less than $5,000, please include it in the Materials and Supplies section.</t>
        </r>
      </text>
    </comment>
    <comment ref="J55" authorId="0">
      <text>
        <r>
          <rPr>
            <sz val="10"/>
            <rFont val="Arial"/>
            <family val="2"/>
          </rPr>
          <t>Equipment is defined as a single item with a cost of $5,000 or more. If a single item costs less than $5,000, please include it in the Materials and Supplies section.</t>
        </r>
        <r>
          <rPr>
            <sz val="8"/>
            <rFont val="Tahoma"/>
            <family val="2"/>
          </rPr>
          <t xml:space="preserve">
</t>
        </r>
      </text>
    </comment>
  </commentList>
</comments>
</file>

<file path=xl/comments6.xml><?xml version="1.0" encoding="utf-8"?>
<comments xmlns="http://schemas.openxmlformats.org/spreadsheetml/2006/main">
  <authors>
    <author>AHBoateng</author>
  </authors>
  <commentList>
    <comment ref="J54" authorId="0">
      <text>
        <r>
          <rPr>
            <sz val="10"/>
            <rFont val="Arial"/>
            <family val="2"/>
          </rPr>
          <t>Equipment is defined as a single item with a cost of $5,000 or more. If a single item costs less than $5,000, please include it in the Materials and Supplies section.</t>
        </r>
      </text>
    </comment>
    <comment ref="J55" authorId="0">
      <text>
        <r>
          <rPr>
            <sz val="10"/>
            <rFont val="Arial"/>
            <family val="2"/>
          </rPr>
          <t>Equipment is defined as a single item with a cost of $5,000 or more. If a single item costs less than $5,000, please include it in the Materials and Supplies section.</t>
        </r>
        <r>
          <rPr>
            <sz val="8"/>
            <rFont val="Tahoma"/>
            <family val="2"/>
          </rPr>
          <t xml:space="preserve">
</t>
        </r>
      </text>
    </comment>
  </commentList>
</comments>
</file>

<file path=xl/sharedStrings.xml><?xml version="1.0" encoding="utf-8"?>
<sst xmlns="http://schemas.openxmlformats.org/spreadsheetml/2006/main" count="724" uniqueCount="146">
  <si>
    <t>Project End Date:</t>
  </si>
  <si>
    <t>Name</t>
  </si>
  <si>
    <t>Title</t>
  </si>
  <si>
    <t>Requested Salary</t>
  </si>
  <si>
    <t>no</t>
  </si>
  <si>
    <t>Other</t>
  </si>
  <si>
    <t>A. SENIOR PERSONNEL</t>
  </si>
  <si>
    <t>B. OTHER PERSONNEL</t>
  </si>
  <si>
    <t>C. FRINGE BENEFITS</t>
  </si>
  <si>
    <t>E. TRAVEL</t>
  </si>
  <si>
    <t>Domestic</t>
  </si>
  <si>
    <t>Foreign</t>
  </si>
  <si>
    <t>F. PARTICIPANT SUPPORT COSTS</t>
  </si>
  <si>
    <t>Stipends</t>
  </si>
  <si>
    <t>Travel</t>
  </si>
  <si>
    <t>Subsistence</t>
  </si>
  <si>
    <t>G. OTHER DIRECT COSTS</t>
  </si>
  <si>
    <t>Materials and Supplies</t>
  </si>
  <si>
    <t>Consultant Services</t>
  </si>
  <si>
    <t>Computer Services</t>
  </si>
  <si>
    <t>yes</t>
  </si>
  <si>
    <t>Inflation Factor</t>
  </si>
  <si>
    <t>Undergraduate Students</t>
  </si>
  <si>
    <t>Graduate Students</t>
  </si>
  <si>
    <t xml:space="preserve">RESIDUAL FUNDS </t>
  </si>
  <si>
    <t>L. TOTAL AMOUNT OF FUNDING REQUESTED</t>
  </si>
  <si>
    <t xml:space="preserve">TOTAL AMOUNT OF FUNDING REQUESTED </t>
  </si>
  <si>
    <t>D. EQUIPMENT (Single Items Greater than $5,000)</t>
  </si>
  <si>
    <t>Principal Investigator (PI)</t>
  </si>
  <si>
    <t>Months of Effort</t>
  </si>
  <si>
    <t>Institutional Base Salary</t>
  </si>
  <si>
    <t>Number of Years:</t>
  </si>
  <si>
    <t>I. FACILITIES &amp; ADMINISTRATIVE (INDIRECT) COSTS</t>
  </si>
  <si>
    <t>Modified Total Direct Costs (MTDC) Base</t>
  </si>
  <si>
    <t xml:space="preserve">TOTAL DIRECT AND FACILITIES &amp; ADMINISTRATIVE (INDIRECT) COSTS </t>
  </si>
  <si>
    <t xml:space="preserve">TOTAL FACILITIES &amp; ADMINISTRATIVE (INDIRECT) COSTS </t>
  </si>
  <si>
    <t xml:space="preserve">Inflation Rate: </t>
  </si>
  <si>
    <t>Project Start Date:</t>
  </si>
  <si>
    <t>Equipment—Recurring</t>
  </si>
  <si>
    <t>Publication/Documentation/Dissemination</t>
  </si>
  <si>
    <t>Facilities &amp; Administrative (Indirect) Rate</t>
  </si>
  <si>
    <t>J. TOTAL DIRECT AND FACILITIES &amp; ADMINISTRATIVE (INDIRECT) COSTS</t>
  </si>
  <si>
    <t>K. RESIDUAL FUNDS (If for Further Support of Current Project)</t>
  </si>
  <si>
    <t>H. TOTAL DIRECT COSTS</t>
  </si>
  <si>
    <t>FRINGE BENEFITS</t>
  </si>
  <si>
    <t>SALARIES AND WAGES</t>
  </si>
  <si>
    <t>EQUIPMENT</t>
  </si>
  <si>
    <t xml:space="preserve">TRAVEL </t>
  </si>
  <si>
    <t>PARTICIPANT SUPPORT COSTS</t>
  </si>
  <si>
    <t>OTHER DIRECT COSTS</t>
  </si>
  <si>
    <t>TOTAL DIRECT COSTS</t>
  </si>
  <si>
    <t>SALARIES, WAGES, AND FRINGE BENEFITS</t>
  </si>
  <si>
    <t>YEAR 1 
TOTAL</t>
  </si>
  <si>
    <t>YEAR 2
TOTAL</t>
  </si>
  <si>
    <t>YEAR 3
TOTAL</t>
  </si>
  <si>
    <t>YEAR 4
TOTAL</t>
  </si>
  <si>
    <t>Year 1</t>
  </si>
  <si>
    <t>Year 2</t>
  </si>
  <si>
    <t>Year 3</t>
  </si>
  <si>
    <t>Year 4</t>
  </si>
  <si>
    <t>Year 5</t>
  </si>
  <si>
    <t>YEAR 5
TOTAL</t>
  </si>
  <si>
    <t>CUMULATIVE
TOTAL</t>
  </si>
  <si>
    <t>Institutional Appointment in Months (i.e. 9, 12)</t>
  </si>
  <si>
    <t xml:space="preserve"> </t>
  </si>
  <si>
    <t>SUBAWARD 1</t>
  </si>
  <si>
    <t>SUBAWARD 2</t>
  </si>
  <si>
    <t>SUBAWARD 3</t>
  </si>
  <si>
    <t>YEAR 4 
TOTAL</t>
  </si>
  <si>
    <t>YEAR 5 
TOTAL</t>
  </si>
  <si>
    <t>Direct Costs of Subrecipient 1</t>
  </si>
  <si>
    <t>Facilities &amp; Administrative (Indirect) Costs of Subrecipient 1</t>
  </si>
  <si>
    <t>Subaward 1 Subtotal</t>
  </si>
  <si>
    <t>Subaward 1 Modified Total Direct Costs (MTDC) Exclusion</t>
  </si>
  <si>
    <t>Subaward 1 Modified Total Direct Costs (MTDC)</t>
  </si>
  <si>
    <t>Direct Costs of Subrecipient 2</t>
  </si>
  <si>
    <t>Facilities &amp; Administrative (Indirect) Costs of Subrecipient 2</t>
  </si>
  <si>
    <t>Subaward 2 Subtotal</t>
  </si>
  <si>
    <t>Subaward 2 Modified Total Direct Costs (MTDC) Exclusion</t>
  </si>
  <si>
    <t>Subaward 2 Modified Total Direct Costs (MTDC)</t>
  </si>
  <si>
    <t>Direct Costs of Subrecipient 3</t>
  </si>
  <si>
    <t>Facilities &amp; Administrative (Indirect) Costs of Subrecipient 3</t>
  </si>
  <si>
    <t>Subaward 3 Subtotal</t>
  </si>
  <si>
    <t>Subaward 3 Modified Total Direct Costs (MTDC) Exclusion</t>
  </si>
  <si>
    <t>Subaward 3 Modified Total Direct Costs (MTDC)</t>
  </si>
  <si>
    <t>Project Title:</t>
  </si>
  <si>
    <t>YEAR 1</t>
  </si>
  <si>
    <t>YEAR 2</t>
  </si>
  <si>
    <t>YEAR 3</t>
  </si>
  <si>
    <t xml:space="preserve">YEAR 4 </t>
  </si>
  <si>
    <t>YEAR 5</t>
  </si>
  <si>
    <t>PROPOSAL BUDGET
YEAR 1</t>
  </si>
  <si>
    <t>PROPOSAL BUDGET
YEAR 1
(Continued)</t>
  </si>
  <si>
    <t>PROPOSAL BUDGET
YEAR 2</t>
  </si>
  <si>
    <t>PROPOSAL BUDGET
YEAR 2
(Continued)</t>
  </si>
  <si>
    <t>PROPOSAL BUDGET
YEAR 3</t>
  </si>
  <si>
    <t>PROPOSAL BUDGET
YEAR 3
(Continued)</t>
  </si>
  <si>
    <t>PROPOSAL BUDGET
YEAR 4</t>
  </si>
  <si>
    <t>PROPOSAL BUDGET
YEAR 4
(Continued)</t>
  </si>
  <si>
    <t>PROPOSAL BUDGET
YEAR 5</t>
  </si>
  <si>
    <t>PROPOSAL BUDGET
YEAR 5
(Continued)</t>
  </si>
  <si>
    <t>PROPOSAL BUDGET
CUMULATIVE</t>
  </si>
  <si>
    <t>PROPOSAL BUDGET
CUMULATIVE
(Continued)</t>
  </si>
  <si>
    <t>Postdoctoral Scholar 
(Non-Benefits-Eligible)</t>
  </si>
  <si>
    <t>Postdoctoral Scholar 
(Benefits-Eligible)</t>
  </si>
  <si>
    <t>Other Professional 
(Non-Benefits-Eligible)</t>
  </si>
  <si>
    <t>Other Professional 
(Benefits-Eligible)</t>
  </si>
  <si>
    <t xml:space="preserve">Revised </t>
  </si>
  <si>
    <t>Institutional Appointment 
(In Months)</t>
  </si>
  <si>
    <t>Calendar 
Percentage of Effort</t>
  </si>
  <si>
    <t>Calendar 
Months of Effort</t>
  </si>
  <si>
    <t>Academic 
Percentage of Effort</t>
  </si>
  <si>
    <t>Academic 
Months of Effort</t>
  </si>
  <si>
    <t>Summer 
Percentage of Effort</t>
  </si>
  <si>
    <t>Summer 
Months of Effort</t>
  </si>
  <si>
    <t>Advisory Messages</t>
  </si>
  <si>
    <t xml:space="preserve">TOTAL MONTHS OF EFFORT    
(TO BE USED FOR ONE INDIVIDUAL FOR ONE YEAR OF THE GRANT BUDGET ASSISTANCE TEMPLATE)   </t>
  </si>
  <si>
    <t>NOTES:</t>
  </si>
  <si>
    <t>Any combination of effort cannot exceed twelve months.</t>
  </si>
  <si>
    <t>For example, if a person has an institutional appointment of 9 months and will be working 20% on a project during the academic year and 80% during the summer months, then his/her person months of effort during the academic year will be 1.80 months (20% effort x 9 academic months = 1.80 person months of effort) and his/her person months of effort during the summer will be 2.40 months (80% effort x 3 summer months = 2.40 person months of effort). This person's total person months of effort to use for one year of the Grant Budget Assistance Template will be 4.20 months (1.80 academic months + 2.40 summer months = 4.20 total months of effort for one year).</t>
  </si>
  <si>
    <r>
      <rPr>
        <u val="single"/>
        <sz val="12"/>
        <color indexed="63"/>
        <rFont val="Arial Narrow"/>
        <family val="2"/>
      </rPr>
      <t xml:space="preserve">Twelve-Month Institutional Appointments:
</t>
    </r>
    <r>
      <rPr>
        <sz val="12"/>
        <color indexed="63"/>
        <rFont val="Arial Narrow"/>
        <family val="2"/>
      </rPr>
      <t xml:space="preserve">The percentage of effort for a person with an institutional appointment of 12 months cannot exceed 100%, which is the equivalent of 12 person months of effort (100% effort x 12 calendar months = 12 person months of effort). 
For example, if a person has institutional appointment of 12 months and will be working 20% on the project during the calendar year, then his/her person months of effort during the calendar year will be 2.40 months (20% effort x 12 calendar months = 2.40 person months of effort). This person's total person months of effort to use for one year of the Grant Budget Assistance Template will be 2.40 months.
</t>
    </r>
    <r>
      <rPr>
        <u val="single"/>
        <sz val="12"/>
        <color indexed="63"/>
        <rFont val="Arial Narrow"/>
        <family val="2"/>
      </rPr>
      <t>All Other Institutional Appointments:</t>
    </r>
    <r>
      <rPr>
        <sz val="12"/>
        <color indexed="63"/>
        <rFont val="Arial Narrow"/>
        <family val="2"/>
      </rPr>
      <t xml:space="preserve">
The percentage of effort for a person with an institutional appointment that is less than 12 months cannot exceed 100% for the academic year, which is the equivalent of 9 person months of effort (100% effort x 9 academic months = 9 person months of effort), and 100% for the summer months, which is the equivalent of 3 person months of effort (100% effort x 3 summer months = 3 person months of effort). </t>
    </r>
  </si>
  <si>
    <t>Sponsor:</t>
  </si>
  <si>
    <t>Sponsor Salary Cap (If Applicable)</t>
  </si>
  <si>
    <t>Tuition Waivers</t>
  </si>
  <si>
    <t>Sponsor 
Salary Cap 
(If Applicable)</t>
  </si>
  <si>
    <t>SUBAWARD 4</t>
  </si>
  <si>
    <t>Direct Costs of Subrecipient 4</t>
  </si>
  <si>
    <t>Facilities &amp; Administrative (Indirect) Costs of Subrecipient 4</t>
  </si>
  <si>
    <t>Subaward 4 Subtotal</t>
  </si>
  <si>
    <t>Subaward 4 Modified Total Direct Costs (MTDC) Exclusion</t>
  </si>
  <si>
    <t>Subaward 4 Modified Total Direct Costs (MTDC)</t>
  </si>
  <si>
    <t xml:space="preserve">*In order for the worksheet to function properly, you must enter the information into all of the light blue cells, and the light blue cells only. The other cells will calculate automatically. </t>
  </si>
  <si>
    <t>*In order for the worksheet to function properly, you must enter the information into all of the light blue cells, and the light blue cells only. The other cells will calculate automatically.</t>
  </si>
  <si>
    <t>Other Personnel
(Benefits-Eligible)</t>
  </si>
  <si>
    <t>Other Personnel
(Non-Benefits-Eligible)</t>
  </si>
  <si>
    <t>OPTIONAL FACULTY EFFORT CALCULATOR</t>
  </si>
  <si>
    <t>Percentage of Effort to Months of Effort Conversion</t>
  </si>
  <si>
    <t>Equipment—Non Recurring</t>
  </si>
  <si>
    <t>Co-Investigator</t>
  </si>
  <si>
    <t>Benefits-Eligible Employees (23.0% Fringe Benefits Rate)</t>
  </si>
  <si>
    <t>Research Corporation Employee</t>
  </si>
  <si>
    <t>Non-Benefits-Eligible Employees (8.1% Fringe Benefits Rate)</t>
  </si>
  <si>
    <t>Graduate Assistants (9.0% Fringe Benefits Rate)</t>
  </si>
  <si>
    <t>Student Workers (1.7% Fringe Benefits Rate)</t>
  </si>
  <si>
    <t>Revised 05/26/2022</t>
  </si>
  <si>
    <t>Full Time Research Corporation Employees (31.0% Fringe Benefits Rate)</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</si>
</sst>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0.0_);\(#,##0.0\)"/>
    <numFmt numFmtId="167" formatCode="&quot;$&quot;#,##0.00"/>
    <numFmt numFmtId="168" formatCode="[$-409]dddd\,\ mmmm\ dd\,\ yyyy"/>
    <numFmt numFmtId="169" formatCode="&quot;Yes&quot;;&quot;Yes&quot;;&quot;No&quot;"/>
    <numFmt numFmtId="170" formatCode="&quot;True&quot;;&quot;True&quot;;&quot;False&quot;"/>
    <numFmt numFmtId="171" formatCode="&quot;On&quot;;&quot;On&quot;;&quot;Off&quot;"/>
    <numFmt numFmtId="172" formatCode="[$€-2]\ #,##0.00_);[Red]\([$€-2]\ #,##0.00\)"/>
    <numFmt numFmtId="173" formatCode="0.00_);[Red]\(0.00\)"/>
    <numFmt numFmtId="174" formatCode="0.00;[Red]0.00"/>
    <numFmt numFmtId="175" formatCode="#,##0.0000_);\(#,##0.0000\)"/>
  </numFmts>
  <fonts count="97">
    <font>
      <sz val="10"/>
      <name val="Arial"/>
      <family val="0"/>
    </font>
    <font>
      <sz val="11"/>
      <color indexed="63"/>
      <name val="Calibri"/>
      <family val="2"/>
    </font>
    <font>
      <sz val="9"/>
      <name val="Helv"/>
      <family val="0"/>
    </font>
    <font>
      <b/>
      <sz val="10"/>
      <name val="Arial"/>
      <family val="2"/>
    </font>
    <font>
      <sz val="10"/>
      <color indexed="8"/>
      <name val="Arial"/>
      <family val="2"/>
    </font>
    <font>
      <b/>
      <sz val="10"/>
      <color indexed="8"/>
      <name val="Arial"/>
      <family val="2"/>
    </font>
    <font>
      <b/>
      <sz val="10"/>
      <color indexed="54"/>
      <name val="Arial"/>
      <family val="2"/>
    </font>
    <font>
      <sz val="10"/>
      <color indexed="54"/>
      <name val="Arial"/>
      <family val="2"/>
    </font>
    <font>
      <b/>
      <sz val="10"/>
      <name val="Tahoma"/>
      <family val="2"/>
    </font>
    <font>
      <sz val="11"/>
      <name val="Arial"/>
      <family val="2"/>
    </font>
    <font>
      <sz val="12"/>
      <color indexed="63"/>
      <name val="Arial"/>
      <family val="2"/>
    </font>
    <font>
      <b/>
      <sz val="11"/>
      <name val="Arial"/>
      <family val="2"/>
    </font>
    <font>
      <sz val="10"/>
      <name val="Tahoma"/>
      <family val="2"/>
    </font>
    <font>
      <b/>
      <i/>
      <sz val="14"/>
      <name val="Arial"/>
      <family val="2"/>
    </font>
    <font>
      <b/>
      <sz val="12"/>
      <name val="Arial Black"/>
      <family val="2"/>
    </font>
    <font>
      <b/>
      <sz val="20"/>
      <name val="Arial Black"/>
      <family val="2"/>
    </font>
    <font>
      <b/>
      <sz val="11"/>
      <color indexed="8"/>
      <name val="Arial"/>
      <family val="2"/>
    </font>
    <font>
      <b/>
      <sz val="11"/>
      <color indexed="54"/>
      <name val="Arial"/>
      <family val="2"/>
    </font>
    <font>
      <sz val="11"/>
      <color indexed="54"/>
      <name val="Arial"/>
      <family val="2"/>
    </font>
    <font>
      <b/>
      <sz val="13"/>
      <name val="Arial"/>
      <family val="2"/>
    </font>
    <font>
      <sz val="11"/>
      <color indexed="8"/>
      <name val="Arial"/>
      <family val="2"/>
    </font>
    <font>
      <b/>
      <sz val="13.5"/>
      <name val="Arial"/>
      <family val="2"/>
    </font>
    <font>
      <b/>
      <sz val="7"/>
      <name val="Arial Narrow"/>
      <family val="2"/>
    </font>
    <font>
      <sz val="12"/>
      <name val="Arial"/>
      <family val="2"/>
    </font>
    <font>
      <sz val="8"/>
      <name val="Tahoma"/>
      <family val="2"/>
    </font>
    <font>
      <b/>
      <sz val="12"/>
      <name val="Arial"/>
      <family val="2"/>
    </font>
    <font>
      <sz val="14"/>
      <name val="Times New Roman"/>
      <family val="1"/>
    </font>
    <font>
      <sz val="12"/>
      <name val="Times New Roman"/>
      <family val="1"/>
    </font>
    <font>
      <sz val="12"/>
      <color indexed="63"/>
      <name val="Arial Narrow"/>
      <family val="2"/>
    </font>
    <font>
      <u val="single"/>
      <sz val="12"/>
      <color indexed="63"/>
      <name val="Arial Narrow"/>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sz val="10"/>
      <color indexed="63"/>
      <name val="Arial"/>
      <family val="2"/>
    </font>
    <font>
      <b/>
      <sz val="11"/>
      <color indexed="63"/>
      <name val="Arial"/>
      <family val="2"/>
    </font>
    <font>
      <b/>
      <sz val="12"/>
      <color indexed="63"/>
      <name val="Arial"/>
      <family val="2"/>
    </font>
    <font>
      <b/>
      <sz val="11"/>
      <color indexed="9"/>
      <name val="Arial Narrow"/>
      <family val="2"/>
    </font>
    <font>
      <b/>
      <sz val="11"/>
      <color indexed="63"/>
      <name val="Arial Narrow"/>
      <family val="2"/>
    </font>
    <font>
      <b/>
      <sz val="12"/>
      <color indexed="63"/>
      <name val="Arial Narrow"/>
      <family val="2"/>
    </font>
    <font>
      <b/>
      <sz val="20"/>
      <color indexed="63"/>
      <name val="Arial"/>
      <family val="2"/>
    </font>
    <font>
      <b/>
      <sz val="16"/>
      <color indexed="63"/>
      <name val="Arial Narrow"/>
      <family val="2"/>
    </font>
    <font>
      <b/>
      <u val="single"/>
      <sz val="11"/>
      <color indexed="10"/>
      <name val="Arial Narrow"/>
      <family val="2"/>
    </font>
    <font>
      <u val="single"/>
      <sz val="12"/>
      <color indexed="12"/>
      <name val="Times New Roman"/>
      <family val="1"/>
    </font>
    <font>
      <i/>
      <sz val="11"/>
      <color indexed="9"/>
      <name val="Arial"/>
      <family val="2"/>
    </font>
    <font>
      <u val="single"/>
      <sz val="14"/>
      <color indexed="12"/>
      <name val="Times New Roman"/>
      <family val="1"/>
    </font>
    <font>
      <i/>
      <sz val="10"/>
      <color indexed="9"/>
      <name val="Arial"/>
      <family val="2"/>
    </font>
    <font>
      <sz val="11"/>
      <color indexed="63"/>
      <name val="Arial"/>
      <family val="2"/>
    </font>
    <font>
      <b/>
      <i/>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1"/>
      <color theme="1"/>
      <name val="Arial"/>
      <family val="2"/>
    </font>
    <font>
      <b/>
      <sz val="12"/>
      <color theme="1"/>
      <name val="Arial"/>
      <family val="2"/>
    </font>
    <font>
      <b/>
      <sz val="11"/>
      <color theme="0"/>
      <name val="Arial Narrow"/>
      <family val="2"/>
    </font>
    <font>
      <b/>
      <sz val="11"/>
      <color theme="1"/>
      <name val="Arial Narrow"/>
      <family val="2"/>
    </font>
    <font>
      <sz val="12"/>
      <color theme="1"/>
      <name val="Arial Narrow"/>
      <family val="2"/>
    </font>
    <font>
      <b/>
      <sz val="12"/>
      <color theme="1"/>
      <name val="Arial Narrow"/>
      <family val="2"/>
    </font>
    <font>
      <u val="single"/>
      <sz val="12"/>
      <color theme="10"/>
      <name val="Times New Roman"/>
      <family val="1"/>
    </font>
    <font>
      <b/>
      <sz val="20"/>
      <color theme="1"/>
      <name val="Arial"/>
      <family val="2"/>
    </font>
    <font>
      <b/>
      <sz val="16"/>
      <color theme="1"/>
      <name val="Arial Narrow"/>
      <family val="2"/>
    </font>
    <font>
      <b/>
      <u val="single"/>
      <sz val="11"/>
      <color rgb="FFFF0000"/>
      <name val="Arial Narrow"/>
      <family val="2"/>
    </font>
    <font>
      <u val="single"/>
      <sz val="14"/>
      <color theme="10"/>
      <name val="Times New Roman"/>
      <family val="1"/>
    </font>
    <font>
      <i/>
      <sz val="11"/>
      <color theme="0"/>
      <name val="Arial"/>
      <family val="2"/>
    </font>
    <font>
      <i/>
      <sz val="10"/>
      <color theme="0"/>
      <name val="Arial"/>
      <family val="2"/>
    </font>
    <font>
      <b/>
      <i/>
      <sz val="10"/>
      <color theme="0"/>
      <name val="Arial"/>
      <family val="2"/>
    </font>
    <font>
      <sz val="11"/>
      <color theme="1"/>
      <name val="Arial"/>
      <family val="2"/>
    </font>
    <font>
      <b/>
      <sz val="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rgb="FFCCFFFF"/>
        <bgColor indexed="64"/>
      </patternFill>
    </fill>
    <fill>
      <patternFill patternType="solid">
        <fgColor theme="0" tint="-0.1499900072813034"/>
        <bgColor indexed="64"/>
      </patternFill>
    </fill>
    <fill>
      <patternFill patternType="solid">
        <fgColor rgb="FF002060"/>
        <bgColor indexed="64"/>
      </patternFill>
    </fill>
    <fill>
      <patternFill patternType="solid">
        <fgColor theme="3" tint="0.39998000860214233"/>
        <bgColor indexed="64"/>
      </patternFill>
    </fill>
    <fill>
      <patternFill patternType="solid">
        <fgColor rgb="FFFFFF00"/>
        <bgColor indexed="64"/>
      </patternFill>
    </fill>
    <fill>
      <patternFill patternType="solid">
        <fgColor theme="3" tint="0.7999799847602844"/>
        <bgColor indexed="64"/>
      </patternFill>
    </fill>
    <fill>
      <patternFill patternType="solid">
        <fgColor rgb="FFFF0000"/>
        <bgColor indexed="64"/>
      </patternFill>
    </fill>
    <fill>
      <patternFill patternType="solid">
        <fgColor theme="2"/>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medium"/>
      <right style="thin"/>
      <top style="thin"/>
      <bottom style="thin"/>
    </border>
    <border>
      <left style="medium"/>
      <right>
        <color indexed="63"/>
      </right>
      <top style="thin"/>
      <bottom style="thin"/>
    </border>
    <border>
      <left style="medium"/>
      <right style="thin"/>
      <top>
        <color indexed="63"/>
      </top>
      <bottom style="thin"/>
    </border>
    <border>
      <left style="thin"/>
      <right style="thin"/>
      <top style="thin"/>
      <bottom style="thin"/>
    </border>
    <border>
      <left style="thin"/>
      <right style="thin"/>
      <top style="thin"/>
      <bottom>
        <color indexed="63"/>
      </bottom>
    </border>
    <border>
      <left style="medium"/>
      <right style="medium"/>
      <top>
        <color indexed="63"/>
      </top>
      <bottom style="medium"/>
    </border>
    <border>
      <left style="medium"/>
      <right style="thin"/>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medium"/>
      <bottom style="thin"/>
    </border>
    <border>
      <left>
        <color indexed="63"/>
      </left>
      <right style="medium"/>
      <top style="thin"/>
      <bottom style="thin"/>
    </border>
    <border>
      <left style="thin"/>
      <right style="thin"/>
      <top>
        <color indexed="63"/>
      </top>
      <bottom style="thin"/>
    </border>
    <border>
      <left style="medium"/>
      <right style="medium"/>
      <top style="medium"/>
      <bottom style="medium"/>
    </border>
    <border>
      <left style="medium"/>
      <right>
        <color indexed="63"/>
      </right>
      <top style="medium"/>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medium"/>
      <bottom style="thin"/>
    </border>
    <border>
      <left style="thin"/>
      <right style="medium"/>
      <top style="thin"/>
      <bottom style="thin"/>
    </border>
    <border>
      <left style="thin"/>
      <right style="medium"/>
      <top style="medium"/>
      <bottom style="thin"/>
    </border>
    <border>
      <left style="thin"/>
      <right style="medium"/>
      <top style="thin"/>
      <bottom style="medium"/>
    </border>
    <border>
      <left style="thin"/>
      <right style="medium"/>
      <top style="thin"/>
      <bottom>
        <color indexed="63"/>
      </bottom>
    </border>
    <border>
      <left style="thin"/>
      <right style="medium"/>
      <top style="medium"/>
      <bottom style="medium"/>
    </border>
    <border>
      <left style="thin"/>
      <right style="medium"/>
      <top>
        <color indexed="63"/>
      </top>
      <bottom style="medium"/>
    </border>
    <border>
      <left style="thin"/>
      <right>
        <color indexed="63"/>
      </right>
      <top style="thin"/>
      <bottom style="thin"/>
    </border>
    <border>
      <left style="thin"/>
      <right>
        <color indexed="63"/>
      </right>
      <top>
        <color indexed="63"/>
      </top>
      <bottom style="thin"/>
    </border>
    <border>
      <left style="thin"/>
      <right style="thin"/>
      <top style="thin"/>
      <bottom style="medium"/>
    </border>
    <border>
      <left style="thin"/>
      <right style="thin"/>
      <top style="medium"/>
      <bottom style="thin"/>
    </border>
    <border>
      <left>
        <color indexed="63"/>
      </left>
      <right style="medium"/>
      <top style="medium"/>
      <bottom style="medium"/>
    </border>
    <border>
      <left>
        <color indexed="63"/>
      </left>
      <right style="thin"/>
      <top style="thin"/>
      <bottom style="thin"/>
    </border>
    <border>
      <left>
        <color indexed="63"/>
      </left>
      <right style="medium"/>
      <top style="thin"/>
      <bottom style="medium"/>
    </border>
    <border>
      <left>
        <color indexed="63"/>
      </left>
      <right style="thin"/>
      <top style="thin"/>
      <bottom style="medium"/>
    </border>
    <border>
      <left>
        <color indexed="63"/>
      </left>
      <right style="medium"/>
      <top>
        <color indexed="63"/>
      </top>
      <bottom style="medium"/>
    </border>
    <border>
      <left style="thin"/>
      <right style="thin"/>
      <top style="medium"/>
      <bottom style="medium"/>
    </border>
    <border>
      <left style="thin"/>
      <right style="medium"/>
      <top>
        <color indexed="63"/>
      </top>
      <bottom>
        <color indexed="63"/>
      </bottom>
    </border>
    <border>
      <left style="thin"/>
      <right style="medium"/>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medium"/>
    </border>
    <border>
      <left>
        <color indexed="63"/>
      </left>
      <right style="thin"/>
      <top>
        <color indexed="63"/>
      </top>
      <bottom style="medium"/>
    </border>
    <border>
      <left style="thin"/>
      <right style="thin"/>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style="medium"/>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thin"/>
      <bottom style="medium"/>
    </border>
    <border>
      <left>
        <color indexed="63"/>
      </left>
      <right>
        <color indexed="63"/>
      </right>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color indexed="63"/>
      </left>
      <right style="medium"/>
      <top>
        <color indexed="63"/>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61" fillId="0" borderId="0">
      <alignment/>
      <protection/>
    </xf>
    <xf numFmtId="0" fontId="2" fillId="0" borderId="0">
      <alignment/>
      <protection/>
    </xf>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472">
    <xf numFmtId="0" fontId="0" fillId="0" borderId="0" xfId="0" applyAlignment="1">
      <alignment/>
    </xf>
    <xf numFmtId="0" fontId="4" fillId="0" borderId="0" xfId="0" applyFont="1" applyFill="1" applyAlignment="1">
      <alignment/>
    </xf>
    <xf numFmtId="0" fontId="4" fillId="0" borderId="0" xfId="0" applyFont="1" applyFill="1" applyBorder="1" applyAlignment="1">
      <alignment/>
    </xf>
    <xf numFmtId="0" fontId="0" fillId="0" borderId="0" xfId="0" applyFont="1" applyFill="1" applyAlignment="1">
      <alignment/>
    </xf>
    <xf numFmtId="10" fontId="4" fillId="0" borderId="0" xfId="0" applyNumberFormat="1" applyFont="1" applyFill="1" applyBorder="1" applyAlignment="1">
      <alignment/>
    </xf>
    <xf numFmtId="1" fontId="4" fillId="0" borderId="0" xfId="0" applyNumberFormat="1" applyFont="1" applyFill="1" applyAlignment="1">
      <alignment/>
    </xf>
    <xf numFmtId="1" fontId="4" fillId="0" borderId="0" xfId="0" applyNumberFormat="1" applyFont="1" applyFill="1" applyAlignment="1">
      <alignment horizontal="right"/>
    </xf>
    <xf numFmtId="41" fontId="0" fillId="33" borderId="10" xfId="0" applyNumberFormat="1" applyFont="1" applyFill="1" applyBorder="1" applyAlignment="1">
      <alignment/>
    </xf>
    <xf numFmtId="0" fontId="10" fillId="0" borderId="0" xfId="0" applyFont="1" applyFill="1" applyBorder="1" applyAlignment="1">
      <alignment/>
    </xf>
    <xf numFmtId="0" fontId="3" fillId="33" borderId="10" xfId="0" applyFont="1" applyFill="1" applyBorder="1" applyAlignment="1">
      <alignment horizontal="right"/>
    </xf>
    <xf numFmtId="0" fontId="3" fillId="0" borderId="11" xfId="0" applyFont="1" applyFill="1" applyBorder="1" applyAlignment="1">
      <alignment/>
    </xf>
    <xf numFmtId="0" fontId="5" fillId="33" borderId="12" xfId="0" applyFont="1" applyFill="1" applyBorder="1" applyAlignment="1">
      <alignment/>
    </xf>
    <xf numFmtId="0" fontId="3" fillId="33" borderId="12" xfId="0" applyFont="1" applyFill="1" applyBorder="1" applyAlignment="1">
      <alignment/>
    </xf>
    <xf numFmtId="165" fontId="80" fillId="0" borderId="0" xfId="0" applyNumberFormat="1" applyFont="1" applyFill="1" applyBorder="1" applyAlignment="1">
      <alignment/>
    </xf>
    <xf numFmtId="0" fontId="80" fillId="0" borderId="0" xfId="0" applyFont="1" applyFill="1" applyAlignment="1">
      <alignment/>
    </xf>
    <xf numFmtId="0" fontId="3" fillId="0" borderId="11" xfId="0" applyFont="1" applyFill="1" applyBorder="1" applyAlignment="1">
      <alignment horizontal="right"/>
    </xf>
    <xf numFmtId="41" fontId="0" fillId="33" borderId="12" xfId="0" applyNumberFormat="1" applyFont="1" applyFill="1" applyBorder="1" applyAlignment="1">
      <alignment/>
    </xf>
    <xf numFmtId="0" fontId="4" fillId="34" borderId="0" xfId="0" applyFont="1" applyFill="1" applyBorder="1" applyAlignment="1">
      <alignment/>
    </xf>
    <xf numFmtId="0" fontId="4" fillId="34" borderId="0" xfId="0" applyFont="1" applyFill="1" applyAlignment="1">
      <alignment/>
    </xf>
    <xf numFmtId="0" fontId="3" fillId="0" borderId="13" xfId="0" applyFont="1" applyFill="1" applyBorder="1" applyAlignment="1">
      <alignment/>
    </xf>
    <xf numFmtId="0" fontId="3" fillId="0" borderId="13" xfId="0" applyFont="1" applyFill="1" applyBorder="1" applyAlignment="1">
      <alignment horizontal="right"/>
    </xf>
    <xf numFmtId="0" fontId="16" fillId="33" borderId="12" xfId="0" applyFont="1" applyFill="1" applyBorder="1" applyAlignment="1">
      <alignment/>
    </xf>
    <xf numFmtId="0" fontId="17" fillId="33" borderId="10" xfId="0" applyFont="1" applyFill="1" applyBorder="1" applyAlignment="1">
      <alignment horizontal="right"/>
    </xf>
    <xf numFmtId="0" fontId="18" fillId="33" borderId="10" xfId="0" applyFont="1" applyFill="1" applyBorder="1" applyAlignment="1">
      <alignment horizontal="right"/>
    </xf>
    <xf numFmtId="0" fontId="9" fillId="33" borderId="10" xfId="0" applyFont="1" applyFill="1" applyBorder="1" applyAlignment="1">
      <alignment horizontal="right"/>
    </xf>
    <xf numFmtId="0" fontId="3" fillId="0" borderId="14" xfId="58" applyFont="1" applyFill="1" applyBorder="1" applyAlignment="1">
      <alignment wrapText="1"/>
      <protection/>
    </xf>
    <xf numFmtId="0" fontId="3" fillId="0" borderId="15" xfId="58" applyFont="1" applyFill="1" applyBorder="1" applyAlignment="1">
      <alignment wrapText="1"/>
      <protection/>
    </xf>
    <xf numFmtId="0" fontId="0" fillId="33" borderId="10" xfId="0" applyFont="1" applyFill="1" applyBorder="1" applyAlignment="1">
      <alignment horizontal="right"/>
    </xf>
    <xf numFmtId="9" fontId="9" fillId="34" borderId="14" xfId="61" applyFont="1" applyFill="1" applyBorder="1" applyAlignment="1" applyProtection="1">
      <alignment/>
      <protection/>
    </xf>
    <xf numFmtId="0" fontId="3" fillId="35" borderId="14" xfId="58" applyFont="1" applyFill="1" applyBorder="1" applyAlignment="1" applyProtection="1">
      <alignment wrapText="1"/>
      <protection/>
    </xf>
    <xf numFmtId="0" fontId="6" fillId="33" borderId="10" xfId="0" applyFont="1" applyFill="1" applyBorder="1" applyAlignment="1">
      <alignment horizontal="right"/>
    </xf>
    <xf numFmtId="0" fontId="7" fillId="33" borderId="10" xfId="0" applyFont="1" applyFill="1" applyBorder="1" applyAlignment="1">
      <alignment horizontal="right"/>
    </xf>
    <xf numFmtId="0" fontId="11" fillId="0" borderId="16" xfId="0" applyFont="1" applyFill="1" applyBorder="1" applyAlignment="1">
      <alignment horizontal="center" wrapText="1"/>
    </xf>
    <xf numFmtId="0" fontId="3" fillId="0" borderId="17" xfId="0" applyFont="1" applyFill="1" applyBorder="1" applyAlignment="1">
      <alignment/>
    </xf>
    <xf numFmtId="0" fontId="11" fillId="0" borderId="18" xfId="0" applyFont="1" applyFill="1" applyBorder="1" applyAlignment="1">
      <alignment horizontal="left"/>
    </xf>
    <xf numFmtId="0" fontId="11" fillId="0" borderId="19" xfId="0" applyFont="1" applyFill="1" applyBorder="1" applyAlignment="1">
      <alignment horizontal="left"/>
    </xf>
    <xf numFmtId="0" fontId="11" fillId="0" borderId="20" xfId="0" applyFont="1" applyFill="1" applyBorder="1" applyAlignment="1">
      <alignment horizontal="left"/>
    </xf>
    <xf numFmtId="0" fontId="3" fillId="0" borderId="21" xfId="0" applyFont="1" applyFill="1" applyBorder="1" applyAlignment="1">
      <alignment/>
    </xf>
    <xf numFmtId="0" fontId="9" fillId="33" borderId="22" xfId="0" applyFont="1" applyFill="1" applyBorder="1" applyAlignment="1">
      <alignment horizontal="right"/>
    </xf>
    <xf numFmtId="0" fontId="3" fillId="35" borderId="23" xfId="58" applyFont="1" applyFill="1" applyBorder="1" applyAlignment="1" applyProtection="1">
      <alignment wrapText="1"/>
      <protection/>
    </xf>
    <xf numFmtId="39" fontId="9" fillId="36" borderId="23" xfId="61" applyNumberFormat="1" applyFont="1" applyFill="1" applyBorder="1" applyAlignment="1" applyProtection="1">
      <alignment horizontal="center"/>
      <protection locked="0"/>
    </xf>
    <xf numFmtId="9" fontId="9" fillId="34" borderId="23" xfId="61" applyFont="1" applyFill="1" applyBorder="1" applyAlignment="1" applyProtection="1">
      <alignment/>
      <protection/>
    </xf>
    <xf numFmtId="0" fontId="3" fillId="0" borderId="23" xfId="0" applyFont="1" applyFill="1" applyBorder="1" applyAlignment="1">
      <alignment wrapText="1"/>
    </xf>
    <xf numFmtId="0" fontId="81" fillId="0" borderId="24" xfId="0" applyFont="1" applyFill="1" applyBorder="1" applyAlignment="1">
      <alignment horizontal="center" vertical="center" wrapText="1"/>
    </xf>
    <xf numFmtId="0" fontId="4" fillId="37" borderId="25" xfId="0" applyFont="1" applyFill="1" applyBorder="1" applyAlignment="1">
      <alignment/>
    </xf>
    <xf numFmtId="0" fontId="81" fillId="0" borderId="24" xfId="0" applyFont="1" applyFill="1" applyBorder="1" applyAlignment="1">
      <alignment horizontal="center" vertical="center"/>
    </xf>
    <xf numFmtId="0" fontId="81" fillId="37" borderId="26" xfId="0" applyFont="1" applyFill="1" applyBorder="1" applyAlignment="1">
      <alignment/>
    </xf>
    <xf numFmtId="0" fontId="81" fillId="37" borderId="0" xfId="0" applyFont="1" applyFill="1" applyBorder="1" applyAlignment="1">
      <alignment/>
    </xf>
    <xf numFmtId="0" fontId="81" fillId="37" borderId="27" xfId="0" applyFont="1" applyFill="1" applyBorder="1" applyAlignment="1">
      <alignment/>
    </xf>
    <xf numFmtId="0" fontId="4" fillId="37" borderId="28" xfId="0" applyFont="1" applyFill="1" applyBorder="1" applyAlignment="1">
      <alignment horizontal="center"/>
    </xf>
    <xf numFmtId="41" fontId="0" fillId="33" borderId="22" xfId="0" applyNumberFormat="1" applyFont="1" applyFill="1" applyBorder="1" applyAlignment="1">
      <alignment/>
    </xf>
    <xf numFmtId="41" fontId="9" fillId="33" borderId="22" xfId="0" applyNumberFormat="1" applyFont="1" applyFill="1" applyBorder="1" applyAlignment="1">
      <alignment/>
    </xf>
    <xf numFmtId="44" fontId="4" fillId="0" borderId="0" xfId="0" applyNumberFormat="1" applyFont="1" applyFill="1" applyBorder="1" applyAlignment="1">
      <alignment/>
    </xf>
    <xf numFmtId="49" fontId="22" fillId="0" borderId="0" xfId="0" applyNumberFormat="1" applyFont="1" applyFill="1" applyBorder="1" applyAlignment="1">
      <alignment/>
    </xf>
    <xf numFmtId="0" fontId="23" fillId="0" borderId="0" xfId="0" applyFont="1" applyFill="1" applyAlignment="1">
      <alignment/>
    </xf>
    <xf numFmtId="42" fontId="11" fillId="0" borderId="29" xfId="44" applyNumberFormat="1" applyFont="1" applyFill="1" applyBorder="1" applyAlignment="1" applyProtection="1">
      <alignment horizontal="center"/>
      <protection/>
    </xf>
    <xf numFmtId="42" fontId="11" fillId="0" borderId="30" xfId="44" applyNumberFormat="1" applyFont="1" applyFill="1" applyBorder="1" applyAlignment="1">
      <alignment horizontal="left"/>
    </xf>
    <xf numFmtId="42" fontId="11" fillId="0" borderId="29" xfId="44" applyNumberFormat="1" applyFont="1" applyFill="1" applyBorder="1" applyAlignment="1">
      <alignment horizontal="left"/>
    </xf>
    <xf numFmtId="42" fontId="11" fillId="3" borderId="31" xfId="42" applyNumberFormat="1" applyFont="1" applyFill="1" applyBorder="1" applyAlignment="1">
      <alignment horizontal="center"/>
    </xf>
    <xf numFmtId="42" fontId="9" fillId="0" borderId="23" xfId="42" applyNumberFormat="1" applyFont="1" applyFill="1" applyBorder="1" applyAlignment="1" applyProtection="1">
      <alignment horizontal="center"/>
      <protection/>
    </xf>
    <xf numFmtId="42" fontId="9" fillId="0" borderId="14" xfId="42" applyNumberFormat="1" applyFont="1" applyFill="1" applyBorder="1" applyAlignment="1" applyProtection="1">
      <alignment horizontal="center"/>
      <protection/>
    </xf>
    <xf numFmtId="42" fontId="9" fillId="0" borderId="15" xfId="42" applyNumberFormat="1" applyFont="1" applyFill="1" applyBorder="1" applyAlignment="1" applyProtection="1">
      <alignment horizontal="center"/>
      <protection/>
    </xf>
    <xf numFmtId="42" fontId="11" fillId="35" borderId="29" xfId="0" applyNumberFormat="1" applyFont="1" applyFill="1" applyBorder="1" applyAlignment="1">
      <alignment horizontal="left"/>
    </xf>
    <xf numFmtId="42" fontId="11" fillId="3" borderId="29" xfId="0" applyNumberFormat="1" applyFont="1" applyFill="1" applyBorder="1" applyAlignment="1">
      <alignment horizontal="right"/>
    </xf>
    <xf numFmtId="42" fontId="11" fillId="3" borderId="31" xfId="0" applyNumberFormat="1" applyFont="1" applyFill="1" applyBorder="1" applyAlignment="1">
      <alignment horizontal="left"/>
    </xf>
    <xf numFmtId="42" fontId="11" fillId="36" borderId="30" xfId="42" applyNumberFormat="1" applyFont="1" applyFill="1" applyBorder="1" applyAlignment="1" applyProtection="1">
      <alignment horizontal="left"/>
      <protection locked="0"/>
    </xf>
    <xf numFmtId="42" fontId="11" fillId="36" borderId="29" xfId="42" applyNumberFormat="1" applyFont="1" applyFill="1" applyBorder="1" applyAlignment="1" applyProtection="1">
      <alignment horizontal="left"/>
      <protection locked="0"/>
    </xf>
    <xf numFmtId="42" fontId="11" fillId="36" borderId="30" xfId="0" applyNumberFormat="1" applyFont="1" applyFill="1" applyBorder="1" applyAlignment="1" applyProtection="1">
      <alignment horizontal="left"/>
      <protection locked="0"/>
    </xf>
    <xf numFmtId="42" fontId="11" fillId="36" borderId="29" xfId="0" applyNumberFormat="1" applyFont="1" applyFill="1" applyBorder="1" applyAlignment="1" applyProtection="1">
      <alignment horizontal="left"/>
      <protection locked="0"/>
    </xf>
    <xf numFmtId="42" fontId="11" fillId="36" borderId="32" xfId="0" applyNumberFormat="1" applyFont="1" applyFill="1" applyBorder="1" applyAlignment="1" applyProtection="1">
      <alignment horizontal="left"/>
      <protection locked="0"/>
    </xf>
    <xf numFmtId="42" fontId="11" fillId="36" borderId="29" xfId="0" applyNumberFormat="1" applyFont="1" applyFill="1" applyBorder="1" applyAlignment="1" applyProtection="1">
      <alignment/>
      <protection locked="0"/>
    </xf>
    <xf numFmtId="42" fontId="11" fillId="34" borderId="29" xfId="0" applyNumberFormat="1" applyFont="1" applyFill="1" applyBorder="1" applyAlignment="1">
      <alignment horizontal="left"/>
    </xf>
    <xf numFmtId="42" fontId="11" fillId="3" borderId="31" xfId="0" applyNumberFormat="1" applyFont="1" applyFill="1" applyBorder="1" applyAlignment="1">
      <alignment horizontal="right"/>
    </xf>
    <xf numFmtId="42" fontId="11" fillId="3" borderId="33" xfId="0" applyNumberFormat="1" applyFont="1" applyFill="1" applyBorder="1" applyAlignment="1">
      <alignment/>
    </xf>
    <xf numFmtId="42" fontId="11" fillId="3" borderId="34" xfId="0" applyNumberFormat="1" applyFont="1" applyFill="1" applyBorder="1" applyAlignment="1">
      <alignment/>
    </xf>
    <xf numFmtId="42" fontId="19" fillId="3" borderId="33" xfId="0" applyNumberFormat="1" applyFont="1" applyFill="1" applyBorder="1" applyAlignment="1">
      <alignment/>
    </xf>
    <xf numFmtId="42" fontId="11" fillId="36" borderId="33" xfId="0" applyNumberFormat="1" applyFont="1" applyFill="1" applyBorder="1" applyAlignment="1" applyProtection="1">
      <alignment/>
      <protection locked="0"/>
    </xf>
    <xf numFmtId="42" fontId="9" fillId="34" borderId="35" xfId="61" applyNumberFormat="1" applyFont="1" applyFill="1" applyBorder="1" applyAlignment="1" applyProtection="1">
      <alignment/>
      <protection/>
    </xf>
    <xf numFmtId="42" fontId="9" fillId="34" borderId="36" xfId="61" applyNumberFormat="1" applyFont="1" applyFill="1" applyBorder="1" applyAlignment="1" applyProtection="1">
      <alignment/>
      <protection/>
    </xf>
    <xf numFmtId="0" fontId="11" fillId="0" borderId="16" xfId="0" applyFont="1" applyFill="1" applyBorder="1" applyAlignment="1" applyProtection="1">
      <alignment horizontal="center" wrapText="1"/>
      <protection/>
    </xf>
    <xf numFmtId="42" fontId="9" fillId="34" borderId="23" xfId="0" applyNumberFormat="1" applyFont="1" applyFill="1" applyBorder="1" applyAlignment="1" applyProtection="1">
      <alignment horizontal="center"/>
      <protection/>
    </xf>
    <xf numFmtId="0" fontId="9" fillId="34" borderId="23" xfId="0" applyFont="1" applyFill="1" applyBorder="1" applyAlignment="1" applyProtection="1">
      <alignment wrapText="1"/>
      <protection/>
    </xf>
    <xf numFmtId="0" fontId="3" fillId="34" borderId="14" xfId="0" applyFont="1" applyFill="1" applyBorder="1" applyAlignment="1" applyProtection="1">
      <alignment wrapText="1"/>
      <protection/>
    </xf>
    <xf numFmtId="42" fontId="11" fillId="34" borderId="29" xfId="42" applyNumberFormat="1" applyFont="1" applyFill="1" applyBorder="1" applyAlignment="1" applyProtection="1">
      <alignment horizontal="left"/>
      <protection/>
    </xf>
    <xf numFmtId="0" fontId="3" fillId="0" borderId="23" xfId="0" applyFont="1" applyFill="1" applyBorder="1" applyAlignment="1" applyProtection="1">
      <alignment wrapText="1"/>
      <protection/>
    </xf>
    <xf numFmtId="0" fontId="81" fillId="0" borderId="24" xfId="0" applyFont="1" applyFill="1" applyBorder="1" applyAlignment="1" applyProtection="1">
      <alignment horizontal="center" vertical="center"/>
      <protection/>
    </xf>
    <xf numFmtId="0" fontId="81" fillId="0" borderId="24" xfId="0" applyFont="1" applyFill="1" applyBorder="1" applyAlignment="1" applyProtection="1">
      <alignment horizontal="center" vertical="center" wrapText="1"/>
      <protection/>
    </xf>
    <xf numFmtId="0" fontId="3" fillId="0" borderId="11" xfId="0" applyFont="1" applyFill="1" applyBorder="1" applyAlignment="1" applyProtection="1">
      <alignment/>
      <protection/>
    </xf>
    <xf numFmtId="39" fontId="9" fillId="34" borderId="23" xfId="61" applyNumberFormat="1" applyFont="1" applyFill="1" applyBorder="1" applyAlignment="1" applyProtection="1">
      <alignment horizontal="center"/>
      <protection/>
    </xf>
    <xf numFmtId="0" fontId="3" fillId="0" borderId="17" xfId="0" applyFont="1" applyFill="1" applyBorder="1" applyAlignment="1" applyProtection="1">
      <alignment/>
      <protection/>
    </xf>
    <xf numFmtId="0" fontId="3" fillId="0" borderId="13" xfId="0" applyFont="1" applyFill="1" applyBorder="1" applyAlignment="1" applyProtection="1">
      <alignment/>
      <protection/>
    </xf>
    <xf numFmtId="41" fontId="0" fillId="33" borderId="12" xfId="0" applyNumberFormat="1" applyFont="1" applyFill="1" applyBorder="1" applyAlignment="1" applyProtection="1">
      <alignment/>
      <protection/>
    </xf>
    <xf numFmtId="41" fontId="0" fillId="33" borderId="10" xfId="0" applyNumberFormat="1" applyFont="1" applyFill="1" applyBorder="1" applyAlignment="1" applyProtection="1">
      <alignment/>
      <protection/>
    </xf>
    <xf numFmtId="42" fontId="11" fillId="3" borderId="37" xfId="42" applyNumberFormat="1" applyFont="1" applyFill="1" applyBorder="1" applyAlignment="1" applyProtection="1">
      <alignment horizontal="center"/>
      <protection/>
    </xf>
    <xf numFmtId="42" fontId="11" fillId="3" borderId="31" xfId="0" applyNumberFormat="1" applyFont="1" applyFill="1" applyBorder="1" applyAlignment="1" applyProtection="1">
      <alignment/>
      <protection/>
    </xf>
    <xf numFmtId="42" fontId="9" fillId="35" borderId="23" xfId="0" applyNumberFormat="1" applyFont="1" applyFill="1" applyBorder="1" applyAlignment="1" applyProtection="1">
      <alignment horizontal="right"/>
      <protection/>
    </xf>
    <xf numFmtId="42" fontId="9" fillId="35" borderId="14" xfId="0" applyNumberFormat="1" applyFont="1" applyFill="1" applyBorder="1" applyAlignment="1" applyProtection="1">
      <alignment horizontal="right"/>
      <protection/>
    </xf>
    <xf numFmtId="0" fontId="16" fillId="33" borderId="12" xfId="0" applyFont="1" applyFill="1" applyBorder="1" applyAlignment="1" applyProtection="1">
      <alignment/>
      <protection/>
    </xf>
    <xf numFmtId="0" fontId="17" fillId="33" borderId="10" xfId="0" applyFont="1" applyFill="1" applyBorder="1" applyAlignment="1" applyProtection="1">
      <alignment horizontal="right"/>
      <protection/>
    </xf>
    <xf numFmtId="0" fontId="18" fillId="33" borderId="10" xfId="0" applyFont="1" applyFill="1" applyBorder="1" applyAlignment="1" applyProtection="1">
      <alignment horizontal="right"/>
      <protection/>
    </xf>
    <xf numFmtId="0" fontId="9" fillId="33" borderId="10" xfId="0" applyFont="1" applyFill="1" applyBorder="1" applyAlignment="1" applyProtection="1">
      <alignment horizontal="right"/>
      <protection/>
    </xf>
    <xf numFmtId="0" fontId="9" fillId="33" borderId="22" xfId="0" applyFont="1" applyFill="1" applyBorder="1" applyAlignment="1" applyProtection="1">
      <alignment horizontal="right"/>
      <protection/>
    </xf>
    <xf numFmtId="42" fontId="11" fillId="3" borderId="15" xfId="0" applyNumberFormat="1" applyFont="1" applyFill="1" applyBorder="1" applyAlignment="1" applyProtection="1">
      <alignment/>
      <protection/>
    </xf>
    <xf numFmtId="42" fontId="11" fillId="3" borderId="32" xfId="0" applyNumberFormat="1" applyFont="1" applyFill="1" applyBorder="1" applyAlignment="1" applyProtection="1">
      <alignment/>
      <protection/>
    </xf>
    <xf numFmtId="41" fontId="20" fillId="33" borderId="22" xfId="0" applyNumberFormat="1" applyFont="1" applyFill="1" applyBorder="1" applyAlignment="1" applyProtection="1">
      <alignment/>
      <protection/>
    </xf>
    <xf numFmtId="42" fontId="11" fillId="3" borderId="37" xfId="0" applyNumberFormat="1" applyFont="1" applyFill="1" applyBorder="1" applyAlignment="1" applyProtection="1">
      <alignment/>
      <protection/>
    </xf>
    <xf numFmtId="0" fontId="3" fillId="0" borderId="21" xfId="0" applyFont="1" applyFill="1" applyBorder="1" applyAlignment="1" applyProtection="1">
      <alignment/>
      <protection/>
    </xf>
    <xf numFmtId="0" fontId="11" fillId="0" borderId="18" xfId="0" applyFont="1" applyFill="1" applyBorder="1" applyAlignment="1" applyProtection="1">
      <alignment horizontal="left"/>
      <protection/>
    </xf>
    <xf numFmtId="0" fontId="11" fillId="0" borderId="19" xfId="0" applyFont="1" applyFill="1" applyBorder="1" applyAlignment="1" applyProtection="1">
      <alignment horizontal="left"/>
      <protection/>
    </xf>
    <xf numFmtId="0" fontId="11" fillId="0" borderId="20" xfId="0" applyFont="1" applyFill="1" applyBorder="1" applyAlignment="1" applyProtection="1">
      <alignment horizontal="left"/>
      <protection/>
    </xf>
    <xf numFmtId="42" fontId="9" fillId="34" borderId="38" xfId="42" applyNumberFormat="1" applyFont="1" applyFill="1" applyBorder="1" applyAlignment="1" applyProtection="1">
      <alignment/>
      <protection/>
    </xf>
    <xf numFmtId="42" fontId="11" fillId="34" borderId="30" xfId="42" applyNumberFormat="1" applyFont="1" applyFill="1" applyBorder="1" applyAlignment="1" applyProtection="1">
      <alignment horizontal="left"/>
      <protection/>
    </xf>
    <xf numFmtId="42" fontId="9" fillId="34" borderId="14" xfId="42" applyNumberFormat="1" applyFont="1" applyFill="1" applyBorder="1" applyAlignment="1" applyProtection="1">
      <alignment/>
      <protection/>
    </xf>
    <xf numFmtId="42" fontId="9" fillId="34" borderId="23" xfId="42" applyNumberFormat="1" applyFont="1" applyFill="1" applyBorder="1" applyAlignment="1" applyProtection="1">
      <alignment horizontal="center"/>
      <protection/>
    </xf>
    <xf numFmtId="42" fontId="11" fillId="34" borderId="29" xfId="0" applyNumberFormat="1" applyFont="1" applyFill="1" applyBorder="1" applyAlignment="1" applyProtection="1">
      <alignment horizontal="left"/>
      <protection/>
    </xf>
    <xf numFmtId="42" fontId="11" fillId="34" borderId="32" xfId="0" applyNumberFormat="1" applyFont="1" applyFill="1" applyBorder="1" applyAlignment="1" applyProtection="1">
      <alignment horizontal="left"/>
      <protection/>
    </xf>
    <xf numFmtId="0" fontId="3" fillId="33" borderId="12" xfId="0" applyFont="1" applyFill="1" applyBorder="1" applyAlignment="1" applyProtection="1">
      <alignment/>
      <protection/>
    </xf>
    <xf numFmtId="0" fontId="3" fillId="33" borderId="10" xfId="0" applyFont="1" applyFill="1" applyBorder="1" applyAlignment="1" applyProtection="1">
      <alignment horizontal="right"/>
      <protection/>
    </xf>
    <xf numFmtId="0" fontId="0" fillId="33" borderId="10" xfId="0" applyFont="1" applyFill="1" applyBorder="1" applyAlignment="1" applyProtection="1">
      <alignment horizontal="right"/>
      <protection/>
    </xf>
    <xf numFmtId="10" fontId="9" fillId="34" borderId="23" xfId="42" applyNumberFormat="1" applyFont="1" applyFill="1" applyBorder="1" applyAlignment="1" applyProtection="1">
      <alignment horizontal="right"/>
      <protection/>
    </xf>
    <xf numFmtId="0" fontId="7" fillId="33" borderId="10" xfId="0" applyFont="1" applyFill="1" applyBorder="1" applyAlignment="1" applyProtection="1">
      <alignment horizontal="right"/>
      <protection/>
    </xf>
    <xf numFmtId="42" fontId="11" fillId="3" borderId="37" xfId="0" applyNumberFormat="1" applyFont="1" applyFill="1" applyBorder="1" applyAlignment="1" applyProtection="1">
      <alignment horizontal="right"/>
      <protection/>
    </xf>
    <xf numFmtId="42" fontId="11" fillId="3" borderId="33" xfId="0" applyNumberFormat="1" applyFont="1" applyFill="1" applyBorder="1" applyAlignment="1" applyProtection="1">
      <alignment/>
      <protection/>
    </xf>
    <xf numFmtId="42" fontId="19" fillId="3" borderId="39" xfId="0" applyNumberFormat="1" applyFont="1" applyFill="1" applyBorder="1" applyAlignment="1" applyProtection="1">
      <alignment/>
      <protection/>
    </xf>
    <xf numFmtId="0" fontId="11" fillId="35" borderId="40" xfId="0" applyFont="1" applyFill="1" applyBorder="1" applyAlignment="1">
      <alignment horizontal="left"/>
    </xf>
    <xf numFmtId="0" fontId="11" fillId="34" borderId="10" xfId="0" applyFont="1" applyFill="1" applyBorder="1" applyAlignment="1">
      <alignment horizontal="left"/>
    </xf>
    <xf numFmtId="42" fontId="11" fillId="3" borderId="41" xfId="42" applyNumberFormat="1" applyFont="1" applyFill="1" applyBorder="1" applyAlignment="1" applyProtection="1">
      <alignment horizontal="center"/>
      <protection/>
    </xf>
    <xf numFmtId="42" fontId="11" fillId="3" borderId="42" xfId="42" applyNumberFormat="1" applyFont="1" applyFill="1" applyBorder="1" applyAlignment="1" applyProtection="1">
      <alignment horizontal="center"/>
      <protection/>
    </xf>
    <xf numFmtId="42" fontId="11" fillId="3" borderId="43" xfId="0" applyNumberFormat="1" applyFont="1" applyFill="1" applyBorder="1" applyAlignment="1" applyProtection="1">
      <alignment/>
      <protection/>
    </xf>
    <xf numFmtId="42" fontId="11" fillId="3" borderId="37" xfId="0" applyNumberFormat="1" applyFont="1" applyFill="1" applyBorder="1" applyAlignment="1" applyProtection="1">
      <alignment/>
      <protection/>
    </xf>
    <xf numFmtId="42" fontId="9" fillId="34" borderId="38" xfId="0" applyNumberFormat="1" applyFont="1" applyFill="1" applyBorder="1" applyAlignment="1" applyProtection="1">
      <alignment/>
      <protection/>
    </xf>
    <xf numFmtId="42" fontId="11" fillId="34" borderId="28" xfId="0" applyNumberFormat="1" applyFont="1" applyFill="1" applyBorder="1" applyAlignment="1" applyProtection="1">
      <alignment/>
      <protection/>
    </xf>
    <xf numFmtId="42" fontId="19" fillId="3" borderId="44" xfId="0" applyNumberFormat="1" applyFont="1" applyFill="1" applyBorder="1" applyAlignment="1" applyProtection="1">
      <alignment/>
      <protection/>
    </xf>
    <xf numFmtId="42" fontId="4" fillId="0" borderId="0" xfId="0" applyNumberFormat="1" applyFont="1" applyFill="1" applyAlignment="1">
      <alignment/>
    </xf>
    <xf numFmtId="0" fontId="11" fillId="0" borderId="0" xfId="0" applyFont="1" applyFill="1" applyAlignment="1">
      <alignment horizontal="right"/>
    </xf>
    <xf numFmtId="41" fontId="0" fillId="33" borderId="22" xfId="0" applyNumberFormat="1" applyFont="1" applyFill="1" applyBorder="1" applyAlignment="1" applyProtection="1">
      <alignment/>
      <protection/>
    </xf>
    <xf numFmtId="42" fontId="11" fillId="0" borderId="45" xfId="0" applyNumberFormat="1" applyFont="1" applyFill="1" applyBorder="1" applyAlignment="1" applyProtection="1">
      <alignment/>
      <protection/>
    </xf>
    <xf numFmtId="42" fontId="11" fillId="0" borderId="32" xfId="0" applyNumberFormat="1" applyFont="1" applyFill="1" applyBorder="1" applyAlignment="1" applyProtection="1">
      <alignment/>
      <protection/>
    </xf>
    <xf numFmtId="42" fontId="11" fillId="36" borderId="46" xfId="42" applyNumberFormat="1" applyFont="1" applyFill="1" applyBorder="1" applyAlignment="1" applyProtection="1">
      <alignment horizontal="left"/>
      <protection locked="0"/>
    </xf>
    <xf numFmtId="0" fontId="11" fillId="0" borderId="36" xfId="0" applyFont="1" applyFill="1" applyBorder="1" applyAlignment="1">
      <alignment horizontal="left"/>
    </xf>
    <xf numFmtId="0" fontId="11" fillId="0" borderId="47" xfId="0" applyFont="1" applyFill="1" applyBorder="1" applyAlignment="1">
      <alignment horizontal="left"/>
    </xf>
    <xf numFmtId="0" fontId="11" fillId="0" borderId="48" xfId="0" applyFont="1" applyFill="1" applyBorder="1" applyAlignment="1">
      <alignment horizontal="left"/>
    </xf>
    <xf numFmtId="42" fontId="11" fillId="0" borderId="46" xfId="44" applyNumberFormat="1" applyFont="1" applyFill="1" applyBorder="1" applyAlignment="1">
      <alignment horizontal="left"/>
    </xf>
    <xf numFmtId="42" fontId="11" fillId="0" borderId="46" xfId="44" applyNumberFormat="1" applyFont="1" applyFill="1" applyBorder="1" applyAlignment="1" applyProtection="1">
      <alignment horizontal="center"/>
      <protection/>
    </xf>
    <xf numFmtId="42" fontId="11" fillId="34" borderId="46" xfId="42" applyNumberFormat="1" applyFont="1" applyFill="1" applyBorder="1" applyAlignment="1" applyProtection="1">
      <alignment horizontal="left"/>
      <protection/>
    </xf>
    <xf numFmtId="42" fontId="11" fillId="3" borderId="49" xfId="0" applyNumberFormat="1" applyFont="1" applyFill="1" applyBorder="1" applyAlignment="1" applyProtection="1">
      <alignment/>
      <protection/>
    </xf>
    <xf numFmtId="42" fontId="11" fillId="3" borderId="50" xfId="0" applyNumberFormat="1" applyFont="1" applyFill="1" applyBorder="1" applyAlignment="1" applyProtection="1">
      <alignment/>
      <protection/>
    </xf>
    <xf numFmtId="0" fontId="20" fillId="33" borderId="12" xfId="0" applyFont="1" applyFill="1" applyBorder="1" applyAlignment="1" applyProtection="1">
      <alignment/>
      <protection/>
    </xf>
    <xf numFmtId="0" fontId="4" fillId="33" borderId="12" xfId="0" applyFont="1" applyFill="1" applyBorder="1" applyAlignment="1" applyProtection="1">
      <alignment/>
      <protection/>
    </xf>
    <xf numFmtId="41" fontId="11" fillId="33" borderId="22" xfId="0" applyNumberFormat="1" applyFont="1" applyFill="1" applyBorder="1" applyAlignment="1" applyProtection="1">
      <alignment/>
      <protection/>
    </xf>
    <xf numFmtId="42" fontId="11" fillId="3" borderId="44" xfId="0" applyNumberFormat="1" applyFont="1" applyFill="1" applyBorder="1" applyAlignment="1" applyProtection="1">
      <alignment horizontal="right"/>
      <protection/>
    </xf>
    <xf numFmtId="42" fontId="11" fillId="34" borderId="30" xfId="0" applyNumberFormat="1" applyFont="1" applyFill="1" applyBorder="1" applyAlignment="1">
      <alignment/>
    </xf>
    <xf numFmtId="42" fontId="11" fillId="34" borderId="46" xfId="0" applyNumberFormat="1" applyFont="1" applyFill="1" applyBorder="1" applyAlignment="1" applyProtection="1">
      <alignment horizontal="left"/>
      <protection/>
    </xf>
    <xf numFmtId="10" fontId="11" fillId="36" borderId="29" xfId="0" applyNumberFormat="1" applyFont="1" applyFill="1" applyBorder="1" applyAlignment="1" applyProtection="1">
      <alignment/>
      <protection locked="0"/>
    </xf>
    <xf numFmtId="49" fontId="9" fillId="34" borderId="23" xfId="0" applyNumberFormat="1" applyFont="1" applyFill="1" applyBorder="1" applyAlignment="1" applyProtection="1">
      <alignment wrapText="1"/>
      <protection/>
    </xf>
    <xf numFmtId="0" fontId="11" fillId="34" borderId="10" xfId="0" applyFont="1" applyFill="1" applyBorder="1" applyAlignment="1">
      <alignment horizontal="left"/>
    </xf>
    <xf numFmtId="0" fontId="11" fillId="34" borderId="10" xfId="0" applyFont="1" applyFill="1" applyBorder="1" applyAlignment="1">
      <alignment horizontal="left"/>
    </xf>
    <xf numFmtId="42" fontId="9" fillId="0" borderId="51" xfId="42" applyNumberFormat="1" applyFont="1" applyFill="1" applyBorder="1" applyAlignment="1" applyProtection="1">
      <alignment horizontal="center"/>
      <protection/>
    </xf>
    <xf numFmtId="42" fontId="25" fillId="3" borderId="31" xfId="42" applyNumberFormat="1" applyFont="1" applyFill="1" applyBorder="1" applyAlignment="1">
      <alignment horizontal="center"/>
    </xf>
    <xf numFmtId="0" fontId="82" fillId="37" borderId="27" xfId="0" applyFont="1" applyFill="1" applyBorder="1" applyAlignment="1">
      <alignment/>
    </xf>
    <xf numFmtId="41" fontId="23" fillId="33" borderId="22" xfId="0" applyNumberFormat="1" applyFont="1" applyFill="1" applyBorder="1" applyAlignment="1">
      <alignment/>
    </xf>
    <xf numFmtId="0" fontId="23" fillId="33" borderId="22" xfId="0" applyFont="1" applyFill="1" applyBorder="1" applyAlignment="1">
      <alignment horizontal="right"/>
    </xf>
    <xf numFmtId="42" fontId="25" fillId="36" borderId="33" xfId="0" applyNumberFormat="1" applyFont="1" applyFill="1" applyBorder="1" applyAlignment="1" applyProtection="1">
      <alignment/>
      <protection locked="0"/>
    </xf>
    <xf numFmtId="0" fontId="11" fillId="35" borderId="35" xfId="0" applyFont="1" applyFill="1" applyBorder="1" applyAlignment="1" applyProtection="1">
      <alignment horizontal="left"/>
      <protection/>
    </xf>
    <xf numFmtId="0" fontId="9" fillId="36" borderId="23" xfId="0" applyFont="1" applyFill="1" applyBorder="1" applyAlignment="1" applyProtection="1">
      <alignment wrapText="1"/>
      <protection locked="0"/>
    </xf>
    <xf numFmtId="42" fontId="9" fillId="36" borderId="23" xfId="0" applyNumberFormat="1" applyFont="1" applyFill="1" applyBorder="1" applyAlignment="1" applyProtection="1">
      <alignment horizontal="center"/>
      <protection locked="0"/>
    </xf>
    <xf numFmtId="0" fontId="3" fillId="36" borderId="14" xfId="0" applyFont="1" applyFill="1" applyBorder="1" applyAlignment="1" applyProtection="1">
      <alignment wrapText="1"/>
      <protection locked="0"/>
    </xf>
    <xf numFmtId="0" fontId="9" fillId="36" borderId="23" xfId="0" applyFont="1" applyFill="1" applyBorder="1" applyAlignment="1" applyProtection="1">
      <alignment/>
      <protection locked="0"/>
    </xf>
    <xf numFmtId="0" fontId="4" fillId="0" borderId="0" xfId="0" applyFont="1" applyFill="1" applyAlignment="1">
      <alignment horizontal="center" vertical="center"/>
    </xf>
    <xf numFmtId="0" fontId="11" fillId="33" borderId="10" xfId="0" applyFont="1" applyFill="1" applyBorder="1" applyAlignment="1" applyProtection="1">
      <alignment horizontal="right"/>
      <protection/>
    </xf>
    <xf numFmtId="0" fontId="3" fillId="0" borderId="13" xfId="0" applyFont="1" applyFill="1" applyBorder="1" applyAlignment="1" applyProtection="1">
      <alignment horizontal="right"/>
      <protection/>
    </xf>
    <xf numFmtId="0" fontId="3" fillId="0" borderId="11" xfId="0" applyFont="1" applyFill="1" applyBorder="1" applyAlignment="1" applyProtection="1">
      <alignment horizontal="right"/>
      <protection/>
    </xf>
    <xf numFmtId="0" fontId="11" fillId="34" borderId="10" xfId="0" applyFont="1" applyFill="1" applyBorder="1" applyAlignment="1" applyProtection="1">
      <alignment horizontal="left"/>
      <protection/>
    </xf>
    <xf numFmtId="0" fontId="11" fillId="34" borderId="40" xfId="0" applyFont="1" applyFill="1" applyBorder="1" applyAlignment="1" applyProtection="1">
      <alignment horizontal="left"/>
      <protection/>
    </xf>
    <xf numFmtId="0" fontId="11" fillId="34" borderId="10" xfId="0" applyFont="1" applyFill="1" applyBorder="1" applyAlignment="1">
      <alignment horizontal="left"/>
    </xf>
    <xf numFmtId="0" fontId="11" fillId="34" borderId="10" xfId="0" applyFont="1" applyFill="1" applyBorder="1" applyAlignment="1" applyProtection="1">
      <alignment horizontal="left"/>
      <protection/>
    </xf>
    <xf numFmtId="42" fontId="9" fillId="34" borderId="38" xfId="0" applyNumberFormat="1" applyFont="1" applyFill="1" applyBorder="1" applyAlignment="1" applyProtection="1">
      <alignment horizontal="center"/>
      <protection/>
    </xf>
    <xf numFmtId="42" fontId="9" fillId="34" borderId="14" xfId="0" applyNumberFormat="1" applyFont="1" applyFill="1" applyBorder="1" applyAlignment="1" applyProtection="1">
      <alignment horizontal="center"/>
      <protection/>
    </xf>
    <xf numFmtId="0" fontId="23" fillId="0" borderId="0" xfId="0" applyFont="1" applyAlignment="1" applyProtection="1">
      <alignment/>
      <protection/>
    </xf>
    <xf numFmtId="0" fontId="11" fillId="34" borderId="35" xfId="0" applyFont="1" applyFill="1" applyBorder="1" applyAlignment="1">
      <alignment horizontal="left"/>
    </xf>
    <xf numFmtId="0" fontId="61" fillId="0" borderId="0" xfId="57">
      <alignment/>
      <protection/>
    </xf>
    <xf numFmtId="0" fontId="83" fillId="38" borderId="16" xfId="57" applyFont="1" applyFill="1" applyBorder="1" applyAlignment="1">
      <alignment horizontal="center" vertical="center" wrapText="1"/>
      <protection/>
    </xf>
    <xf numFmtId="0" fontId="84" fillId="39" borderId="16" xfId="57" applyFont="1" applyFill="1" applyBorder="1" applyAlignment="1">
      <alignment horizontal="center" vertical="center" wrapText="1"/>
      <protection/>
    </xf>
    <xf numFmtId="0" fontId="84" fillId="40" borderId="16" xfId="57" applyFont="1" applyFill="1" applyBorder="1" applyAlignment="1">
      <alignment horizontal="center" vertical="center" wrapText="1"/>
      <protection/>
    </xf>
    <xf numFmtId="2" fontId="85" fillId="36" borderId="24" xfId="57" applyNumberFormat="1" applyFont="1" applyFill="1" applyBorder="1" applyAlignment="1" applyProtection="1">
      <alignment horizontal="center" vertical="center"/>
      <protection locked="0"/>
    </xf>
    <xf numFmtId="10" fontId="85" fillId="36" borderId="24" xfId="57" applyNumberFormat="1" applyFont="1" applyFill="1" applyBorder="1" applyAlignment="1" applyProtection="1">
      <alignment horizontal="center" vertical="center"/>
      <protection locked="0"/>
    </xf>
    <xf numFmtId="2" fontId="86" fillId="0" borderId="24" xfId="57" applyNumberFormat="1" applyFont="1" applyBorder="1" applyAlignment="1">
      <alignment horizontal="center" vertical="center" wrapText="1"/>
      <protection/>
    </xf>
    <xf numFmtId="0" fontId="82" fillId="41" borderId="0" xfId="57" applyFont="1" applyFill="1" applyBorder="1" applyAlignment="1">
      <alignment horizontal="right" wrapText="1"/>
      <protection/>
    </xf>
    <xf numFmtId="2" fontId="86" fillId="0" borderId="39" xfId="57" applyNumberFormat="1" applyFont="1" applyFill="1" applyBorder="1" applyAlignment="1">
      <alignment horizontal="center" vertical="center"/>
      <protection/>
    </xf>
    <xf numFmtId="0" fontId="61" fillId="41" borderId="27" xfId="57" applyFill="1" applyBorder="1">
      <alignment/>
      <protection/>
    </xf>
    <xf numFmtId="0" fontId="86" fillId="0" borderId="52" xfId="57" applyFont="1" applyBorder="1">
      <alignment/>
      <protection/>
    </xf>
    <xf numFmtId="0" fontId="61" fillId="0" borderId="53" xfId="57" applyBorder="1">
      <alignment/>
      <protection/>
    </xf>
    <xf numFmtId="0" fontId="61" fillId="0" borderId="54" xfId="57" applyBorder="1">
      <alignment/>
      <protection/>
    </xf>
    <xf numFmtId="0" fontId="78" fillId="0" borderId="26" xfId="57" applyFont="1" applyBorder="1">
      <alignment/>
      <protection/>
    </xf>
    <xf numFmtId="0" fontId="61" fillId="0" borderId="0" xfId="57" applyBorder="1">
      <alignment/>
      <protection/>
    </xf>
    <xf numFmtId="0" fontId="61" fillId="0" borderId="27" xfId="57" applyBorder="1">
      <alignment/>
      <protection/>
    </xf>
    <xf numFmtId="0" fontId="85" fillId="0" borderId="26" xfId="57" applyNumberFormat="1" applyFont="1" applyBorder="1" applyAlignment="1">
      <alignment horizontal="left" wrapText="1"/>
      <protection/>
    </xf>
    <xf numFmtId="0" fontId="85" fillId="0" borderId="0" xfId="57" applyNumberFormat="1" applyFont="1" applyBorder="1" applyAlignment="1">
      <alignment horizontal="left" wrapText="1"/>
      <protection/>
    </xf>
    <xf numFmtId="0" fontId="85" fillId="0" borderId="27" xfId="57" applyNumberFormat="1" applyFont="1" applyBorder="1" applyAlignment="1">
      <alignment horizontal="left" wrapText="1"/>
      <protection/>
    </xf>
    <xf numFmtId="14" fontId="27" fillId="0" borderId="0" xfId="0" applyNumberFormat="1" applyFont="1" applyAlignment="1" applyProtection="1">
      <alignment horizontal="left"/>
      <protection/>
    </xf>
    <xf numFmtId="0" fontId="27" fillId="0" borderId="0" xfId="0" applyFont="1" applyAlignment="1" applyProtection="1">
      <alignment horizontal="center"/>
      <protection/>
    </xf>
    <xf numFmtId="0" fontId="4" fillId="0" borderId="0" xfId="0" applyFont="1" applyFill="1" applyAlignment="1" applyProtection="1">
      <alignment/>
      <protection locked="0"/>
    </xf>
    <xf numFmtId="175" fontId="9" fillId="36" borderId="23" xfId="61" applyNumberFormat="1" applyFont="1" applyFill="1" applyBorder="1" applyAlignment="1" applyProtection="1">
      <alignment horizontal="center"/>
      <protection locked="0"/>
    </xf>
    <xf numFmtId="175" fontId="9" fillId="36" borderId="14" xfId="61" applyNumberFormat="1" applyFont="1" applyFill="1" applyBorder="1" applyAlignment="1" applyProtection="1">
      <alignment horizontal="center"/>
      <protection locked="0"/>
    </xf>
    <xf numFmtId="175" fontId="9" fillId="36" borderId="15" xfId="61" applyNumberFormat="1" applyFont="1" applyFill="1" applyBorder="1" applyAlignment="1" applyProtection="1">
      <alignment horizontal="center"/>
      <protection locked="0"/>
    </xf>
    <xf numFmtId="175" fontId="9" fillId="0" borderId="23" xfId="0" applyNumberFormat="1" applyFont="1" applyFill="1" applyBorder="1" applyAlignment="1" applyProtection="1">
      <alignment horizontal="center" wrapText="1"/>
      <protection/>
    </xf>
    <xf numFmtId="175" fontId="9" fillId="34" borderId="23" xfId="61" applyNumberFormat="1" applyFont="1" applyFill="1" applyBorder="1" applyAlignment="1" applyProtection="1">
      <alignment horizontal="center"/>
      <protection/>
    </xf>
    <xf numFmtId="0" fontId="4" fillId="37" borderId="25" xfId="0" applyFont="1" applyFill="1" applyBorder="1" applyAlignment="1" applyProtection="1">
      <alignment/>
      <protection/>
    </xf>
    <xf numFmtId="0" fontId="4" fillId="37" borderId="28" xfId="0" applyFont="1" applyFill="1" applyBorder="1" applyAlignment="1" applyProtection="1">
      <alignment horizontal="center"/>
      <protection/>
    </xf>
    <xf numFmtId="0" fontId="11" fillId="35" borderId="48" xfId="0" applyFont="1" applyFill="1" applyBorder="1" applyAlignment="1" applyProtection="1">
      <alignment horizontal="left"/>
      <protection/>
    </xf>
    <xf numFmtId="0" fontId="11" fillId="35" borderId="36" xfId="0" applyFont="1" applyFill="1" applyBorder="1" applyAlignment="1">
      <alignment horizontal="left"/>
    </xf>
    <xf numFmtId="0" fontId="11" fillId="35" borderId="47" xfId="0" applyFont="1" applyFill="1" applyBorder="1" applyAlignment="1">
      <alignment horizontal="left"/>
    </xf>
    <xf numFmtId="0" fontId="11" fillId="35" borderId="48" xfId="0" applyFont="1" applyFill="1" applyBorder="1" applyAlignment="1">
      <alignment horizontal="left"/>
    </xf>
    <xf numFmtId="42" fontId="11" fillId="0" borderId="30" xfId="0" applyNumberFormat="1" applyFont="1" applyFill="1" applyBorder="1" applyAlignment="1" applyProtection="1">
      <alignment/>
      <protection/>
    </xf>
    <xf numFmtId="42" fontId="11" fillId="35" borderId="55" xfId="0" applyNumberFormat="1" applyFont="1" applyFill="1" applyBorder="1" applyAlignment="1">
      <alignment horizontal="left"/>
    </xf>
    <xf numFmtId="42" fontId="11" fillId="35" borderId="14" xfId="0" applyNumberFormat="1" applyFont="1" applyFill="1" applyBorder="1" applyAlignment="1">
      <alignment horizontal="left"/>
    </xf>
    <xf numFmtId="0" fontId="4" fillId="0" borderId="26" xfId="0" applyFont="1" applyFill="1" applyBorder="1" applyAlignment="1">
      <alignment/>
    </xf>
    <xf numFmtId="0" fontId="61" fillId="41" borderId="56" xfId="57" applyFill="1" applyBorder="1" applyAlignment="1">
      <alignment horizontal="center"/>
      <protection/>
    </xf>
    <xf numFmtId="0" fontId="61" fillId="41" borderId="57" xfId="57" applyFill="1" applyBorder="1" applyAlignment="1">
      <alignment horizontal="center"/>
      <protection/>
    </xf>
    <xf numFmtId="0" fontId="61" fillId="41" borderId="43" xfId="57" applyFill="1" applyBorder="1" applyAlignment="1">
      <alignment horizontal="center"/>
      <protection/>
    </xf>
    <xf numFmtId="0" fontId="87" fillId="0" borderId="0" xfId="53" applyFont="1" applyFill="1" applyAlignment="1" applyProtection="1">
      <alignment horizontal="center"/>
      <protection locked="0"/>
    </xf>
    <xf numFmtId="0" fontId="86" fillId="0" borderId="26" xfId="57" applyFont="1" applyBorder="1" applyAlignment="1">
      <alignment horizontal="left"/>
      <protection/>
    </xf>
    <xf numFmtId="0" fontId="86" fillId="0" borderId="0" xfId="57" applyFont="1" applyBorder="1" applyAlignment="1">
      <alignment horizontal="left"/>
      <protection/>
    </xf>
    <xf numFmtId="0" fontId="86" fillId="0" borderId="27" xfId="57" applyFont="1" applyBorder="1" applyAlignment="1">
      <alignment horizontal="left"/>
      <protection/>
    </xf>
    <xf numFmtId="0" fontId="85" fillId="0" borderId="26" xfId="57" applyNumberFormat="1" applyFont="1" applyBorder="1" applyAlignment="1">
      <alignment horizontal="left" vertical="center" wrapText="1"/>
      <protection/>
    </xf>
    <xf numFmtId="0" fontId="85" fillId="0" borderId="0" xfId="57" applyNumberFormat="1" applyFont="1" applyBorder="1" applyAlignment="1">
      <alignment horizontal="left" vertical="center" wrapText="1"/>
      <protection/>
    </xf>
    <xf numFmtId="0" fontId="85" fillId="0" borderId="27" xfId="57" applyNumberFormat="1" applyFont="1" applyBorder="1" applyAlignment="1">
      <alignment horizontal="left" vertical="center" wrapText="1"/>
      <protection/>
    </xf>
    <xf numFmtId="0" fontId="61" fillId="0" borderId="26" xfId="57" applyBorder="1" applyAlignment="1">
      <alignment horizontal="left" wrapText="1"/>
      <protection/>
    </xf>
    <xf numFmtId="0" fontId="61" fillId="0" borderId="0" xfId="57" applyBorder="1" applyAlignment="1">
      <alignment horizontal="left" wrapText="1"/>
      <protection/>
    </xf>
    <xf numFmtId="0" fontId="61" fillId="0" borderId="27" xfId="57" applyBorder="1" applyAlignment="1">
      <alignment horizontal="left" wrapText="1"/>
      <protection/>
    </xf>
    <xf numFmtId="0" fontId="85" fillId="0" borderId="26" xfId="57" applyNumberFormat="1" applyFont="1" applyBorder="1" applyAlignment="1">
      <alignment horizontal="left" wrapText="1"/>
      <protection/>
    </xf>
    <xf numFmtId="0" fontId="85" fillId="0" borderId="0" xfId="57" applyNumberFormat="1" applyFont="1" applyBorder="1" applyAlignment="1">
      <alignment horizontal="left" wrapText="1"/>
      <protection/>
    </xf>
    <xf numFmtId="0" fontId="85" fillId="0" borderId="27" xfId="57" applyNumberFormat="1" applyFont="1" applyBorder="1" applyAlignment="1">
      <alignment horizontal="left" wrapText="1"/>
      <protection/>
    </xf>
    <xf numFmtId="0" fontId="61" fillId="0" borderId="56" xfId="57" applyBorder="1" applyAlignment="1">
      <alignment horizontal="left" wrapText="1"/>
      <protection/>
    </xf>
    <xf numFmtId="0" fontId="61" fillId="0" borderId="57" xfId="57" applyBorder="1" applyAlignment="1">
      <alignment horizontal="left" wrapText="1"/>
      <protection/>
    </xf>
    <xf numFmtId="0" fontId="61" fillId="0" borderId="43" xfId="57" applyBorder="1" applyAlignment="1">
      <alignment horizontal="left" wrapText="1"/>
      <protection/>
    </xf>
    <xf numFmtId="0" fontId="88" fillId="0" borderId="0" xfId="57" applyFont="1" applyAlignment="1">
      <alignment horizontal="center" vertical="center"/>
      <protection/>
    </xf>
    <xf numFmtId="0" fontId="88" fillId="0" borderId="57" xfId="57" applyFont="1" applyBorder="1" applyAlignment="1">
      <alignment horizontal="center" vertical="center"/>
      <protection/>
    </xf>
    <xf numFmtId="0" fontId="89" fillId="41" borderId="52" xfId="57" applyFont="1" applyFill="1" applyBorder="1" applyAlignment="1" applyProtection="1">
      <alignment horizontal="center" vertical="center"/>
      <protection/>
    </xf>
    <xf numFmtId="0" fontId="89" fillId="41" borderId="53" xfId="57" applyFont="1" applyFill="1" applyBorder="1" applyAlignment="1" applyProtection="1">
      <alignment horizontal="center" vertical="center"/>
      <protection/>
    </xf>
    <xf numFmtId="0" fontId="89" fillId="41" borderId="54" xfId="57" applyFont="1" applyFill="1" applyBorder="1" applyAlignment="1" applyProtection="1">
      <alignment horizontal="center" vertical="center"/>
      <protection/>
    </xf>
    <xf numFmtId="0" fontId="89" fillId="41" borderId="26" xfId="57" applyFont="1" applyFill="1" applyBorder="1" applyAlignment="1" applyProtection="1">
      <alignment horizontal="center" vertical="center"/>
      <protection/>
    </xf>
    <xf numFmtId="0" fontId="89" fillId="41" borderId="0" xfId="57" applyFont="1" applyFill="1" applyBorder="1" applyAlignment="1" applyProtection="1">
      <alignment horizontal="center" vertical="center"/>
      <protection/>
    </xf>
    <xf numFmtId="0" fontId="89" fillId="41" borderId="27" xfId="57" applyFont="1" applyFill="1" applyBorder="1" applyAlignment="1" applyProtection="1">
      <alignment horizontal="center" vertical="center"/>
      <protection/>
    </xf>
    <xf numFmtId="0" fontId="89" fillId="41" borderId="56" xfId="57" applyFont="1" applyFill="1" applyBorder="1" applyAlignment="1" applyProtection="1">
      <alignment horizontal="center" vertical="center"/>
      <protection/>
    </xf>
    <xf numFmtId="0" fontId="89" fillId="41" borderId="57" xfId="57" applyFont="1" applyFill="1" applyBorder="1" applyAlignment="1" applyProtection="1">
      <alignment horizontal="center" vertical="center"/>
      <protection/>
    </xf>
    <xf numFmtId="0" fontId="89" fillId="41" borderId="43" xfId="57" applyFont="1" applyFill="1" applyBorder="1" applyAlignment="1" applyProtection="1">
      <alignment horizontal="center" vertical="center"/>
      <protection/>
    </xf>
    <xf numFmtId="0" fontId="86" fillId="42" borderId="58" xfId="57" applyFont="1" applyFill="1" applyBorder="1" applyAlignment="1">
      <alignment horizontal="center" vertical="center" wrapText="1"/>
      <protection/>
    </xf>
    <xf numFmtId="0" fontId="86" fillId="42" borderId="59" xfId="57" applyFont="1" applyFill="1" applyBorder="1" applyAlignment="1">
      <alignment horizontal="center" vertical="center" wrapText="1"/>
      <protection/>
    </xf>
    <xf numFmtId="0" fontId="86" fillId="42" borderId="39" xfId="57" applyFont="1" applyFill="1" applyBorder="1" applyAlignment="1">
      <alignment horizontal="center" vertical="center" wrapText="1"/>
      <protection/>
    </xf>
    <xf numFmtId="0" fontId="90" fillId="0" borderId="58" xfId="57" applyFont="1" applyBorder="1" applyAlignment="1">
      <alignment horizontal="center" vertical="center" wrapText="1"/>
      <protection/>
    </xf>
    <xf numFmtId="0" fontId="90" fillId="0" borderId="59" xfId="57" applyFont="1" applyBorder="1" applyAlignment="1">
      <alignment horizontal="center" vertical="center" wrapText="1"/>
      <protection/>
    </xf>
    <xf numFmtId="0" fontId="90" fillId="0" borderId="39" xfId="57" applyFont="1" applyBorder="1" applyAlignment="1">
      <alignment horizontal="center" vertical="center" wrapText="1"/>
      <protection/>
    </xf>
    <xf numFmtId="0" fontId="61" fillId="41" borderId="52" xfId="57" applyFill="1" applyBorder="1" applyAlignment="1">
      <alignment horizontal="center"/>
      <protection/>
    </xf>
    <xf numFmtId="0" fontId="61" fillId="41" borderId="53" xfId="57" applyFill="1" applyBorder="1" applyAlignment="1">
      <alignment horizontal="center"/>
      <protection/>
    </xf>
    <xf numFmtId="0" fontId="61" fillId="41" borderId="54" xfId="57" applyFill="1" applyBorder="1" applyAlignment="1">
      <alignment horizontal="center"/>
      <protection/>
    </xf>
    <xf numFmtId="0" fontId="82" fillId="41" borderId="26" xfId="57" applyFont="1" applyFill="1" applyBorder="1" applyAlignment="1">
      <alignment horizontal="right" wrapText="1"/>
      <protection/>
    </xf>
    <xf numFmtId="0" fontId="82" fillId="41" borderId="0" xfId="57" applyFont="1" applyFill="1" applyBorder="1" applyAlignment="1">
      <alignment horizontal="right" wrapText="1"/>
      <protection/>
    </xf>
    <xf numFmtId="0" fontId="91" fillId="0" borderId="0" xfId="53" applyFont="1" applyFill="1" applyAlignment="1" applyProtection="1">
      <alignment horizontal="center"/>
      <protection locked="0"/>
    </xf>
    <xf numFmtId="14" fontId="26" fillId="0" borderId="0" xfId="0" applyNumberFormat="1" applyFont="1" applyFill="1" applyAlignment="1">
      <alignment horizontal="center"/>
    </xf>
    <xf numFmtId="0" fontId="3" fillId="0" borderId="17" xfId="0" applyFont="1" applyFill="1" applyBorder="1" applyAlignment="1">
      <alignment horizontal="right" vertical="center"/>
    </xf>
    <xf numFmtId="0" fontId="0" fillId="0" borderId="60" xfId="0" applyFont="1" applyBorder="1" applyAlignment="1">
      <alignment horizontal="right" vertical="center"/>
    </xf>
    <xf numFmtId="0" fontId="0" fillId="0" borderId="13" xfId="0" applyFont="1" applyBorder="1" applyAlignment="1">
      <alignment horizontal="right" vertical="center"/>
    </xf>
    <xf numFmtId="0" fontId="11" fillId="35" borderId="61" xfId="0" applyFont="1" applyFill="1" applyBorder="1" applyAlignment="1" applyProtection="1">
      <alignment horizontal="left" vertical="center"/>
      <protection locked="0"/>
    </xf>
    <xf numFmtId="0" fontId="11" fillId="0" borderId="62" xfId="0" applyFont="1" applyBorder="1" applyAlignment="1">
      <alignment horizontal="left" vertical="center"/>
    </xf>
    <xf numFmtId="0" fontId="11" fillId="0" borderId="63" xfId="0" applyFont="1" applyBorder="1" applyAlignment="1">
      <alignment horizontal="left" vertical="center"/>
    </xf>
    <xf numFmtId="0" fontId="11" fillId="0" borderId="64" xfId="0" applyFont="1" applyBorder="1" applyAlignment="1">
      <alignment horizontal="left" vertical="center"/>
    </xf>
    <xf numFmtId="0" fontId="11" fillId="0" borderId="36" xfId="0" applyFont="1" applyBorder="1" applyAlignment="1">
      <alignment horizontal="left" vertical="center"/>
    </xf>
    <xf numFmtId="0" fontId="11" fillId="0" borderId="48" xfId="0" applyFont="1" applyBorder="1" applyAlignment="1">
      <alignment horizontal="left" vertical="center"/>
    </xf>
    <xf numFmtId="0" fontId="11" fillId="0" borderId="35" xfId="0" applyFont="1" applyBorder="1" applyAlignment="1">
      <alignment horizontal="left"/>
    </xf>
    <xf numFmtId="0" fontId="11" fillId="0" borderId="10" xfId="0" applyFont="1" applyBorder="1" applyAlignment="1">
      <alignment horizontal="left"/>
    </xf>
    <xf numFmtId="0" fontId="11" fillId="0" borderId="40" xfId="0" applyFont="1" applyBorder="1" applyAlignment="1">
      <alignment horizontal="left"/>
    </xf>
    <xf numFmtId="0" fontId="11" fillId="34" borderId="35" xfId="0" applyFont="1" applyFill="1" applyBorder="1" applyAlignment="1">
      <alignment horizontal="left"/>
    </xf>
    <xf numFmtId="0" fontId="11" fillId="34" borderId="10" xfId="0" applyFont="1" applyFill="1" applyBorder="1" applyAlignment="1">
      <alignment horizontal="left"/>
    </xf>
    <xf numFmtId="0" fontId="9" fillId="0" borderId="10" xfId="0" applyFont="1" applyBorder="1" applyAlignment="1">
      <alignment horizontal="left"/>
    </xf>
    <xf numFmtId="0" fontId="9" fillId="0" borderId="40" xfId="0" applyFont="1" applyBorder="1" applyAlignment="1">
      <alignment horizontal="left"/>
    </xf>
    <xf numFmtId="0" fontId="9" fillId="34" borderId="10" xfId="0" applyFont="1" applyFill="1" applyBorder="1" applyAlignment="1">
      <alignment horizontal="left"/>
    </xf>
    <xf numFmtId="0" fontId="9" fillId="34" borderId="40" xfId="0" applyFont="1" applyFill="1" applyBorder="1" applyAlignment="1">
      <alignment horizontal="left"/>
    </xf>
    <xf numFmtId="0" fontId="11" fillId="3" borderId="65" xfId="0" applyFont="1" applyFill="1" applyBorder="1" applyAlignment="1">
      <alignment horizontal="right"/>
    </xf>
    <xf numFmtId="0" fontId="11" fillId="3" borderId="66" xfId="0" applyFont="1" applyFill="1" applyBorder="1" applyAlignment="1">
      <alignment horizontal="right"/>
    </xf>
    <xf numFmtId="0" fontId="11" fillId="3" borderId="42" xfId="0" applyFont="1" applyFill="1" applyBorder="1" applyAlignment="1">
      <alignment horizontal="right"/>
    </xf>
    <xf numFmtId="0" fontId="11" fillId="34" borderId="40" xfId="0" applyFont="1" applyFill="1" applyBorder="1" applyAlignment="1">
      <alignment horizontal="left"/>
    </xf>
    <xf numFmtId="0" fontId="11" fillId="0" borderId="36" xfId="0" applyFont="1" applyBorder="1" applyAlignment="1">
      <alignment horizontal="left"/>
    </xf>
    <xf numFmtId="0" fontId="11" fillId="0" borderId="47" xfId="0" applyFont="1" applyBorder="1" applyAlignment="1">
      <alignment horizontal="left"/>
    </xf>
    <xf numFmtId="0" fontId="11" fillId="0" borderId="48" xfId="0" applyFont="1" applyBorder="1" applyAlignment="1">
      <alignment horizontal="left"/>
    </xf>
    <xf numFmtId="0" fontId="14" fillId="43" borderId="52" xfId="0" applyFont="1" applyFill="1" applyBorder="1" applyAlignment="1">
      <alignment horizontal="left" vertical="center"/>
    </xf>
    <xf numFmtId="0" fontId="14" fillId="43" borderId="53" xfId="0" applyFont="1" applyFill="1" applyBorder="1" applyAlignment="1">
      <alignment horizontal="left" vertical="center"/>
    </xf>
    <xf numFmtId="0" fontId="14" fillId="43" borderId="54" xfId="0" applyFont="1" applyFill="1" applyBorder="1" applyAlignment="1">
      <alignment horizontal="left" vertical="center"/>
    </xf>
    <xf numFmtId="0" fontId="14" fillId="43" borderId="56" xfId="0" applyFont="1" applyFill="1" applyBorder="1" applyAlignment="1">
      <alignment horizontal="left" vertical="center"/>
    </xf>
    <xf numFmtId="0" fontId="14" fillId="43" borderId="57" xfId="0" applyFont="1" applyFill="1" applyBorder="1" applyAlignment="1">
      <alignment horizontal="left" vertical="center"/>
    </xf>
    <xf numFmtId="0" fontId="14" fillId="43" borderId="43" xfId="0" applyFont="1" applyFill="1" applyBorder="1" applyAlignment="1">
      <alignment horizontal="left" vertical="center"/>
    </xf>
    <xf numFmtId="0" fontId="14" fillId="43" borderId="26" xfId="0" applyFont="1" applyFill="1" applyBorder="1" applyAlignment="1">
      <alignment horizontal="left" vertical="center"/>
    </xf>
    <xf numFmtId="0" fontId="14" fillId="43" borderId="0" xfId="0" applyFont="1" applyFill="1" applyBorder="1" applyAlignment="1">
      <alignment horizontal="left" vertical="center"/>
    </xf>
    <xf numFmtId="0" fontId="14" fillId="43" borderId="27" xfId="0" applyFont="1" applyFill="1" applyBorder="1" applyAlignment="1">
      <alignment horizontal="left" vertical="center"/>
    </xf>
    <xf numFmtId="0" fontId="11" fillId="3" borderId="67" xfId="0" applyFont="1" applyFill="1" applyBorder="1" applyAlignment="1">
      <alignment horizontal="right"/>
    </xf>
    <xf numFmtId="0" fontId="11" fillId="3" borderId="68" xfId="0" applyFont="1" applyFill="1" applyBorder="1" applyAlignment="1">
      <alignment horizontal="right"/>
    </xf>
    <xf numFmtId="0" fontId="11" fillId="3" borderId="62" xfId="0" applyFont="1" applyFill="1" applyBorder="1" applyAlignment="1">
      <alignment horizontal="right"/>
    </xf>
    <xf numFmtId="0" fontId="11" fillId="3" borderId="58" xfId="0" applyFont="1" applyFill="1" applyBorder="1" applyAlignment="1">
      <alignment horizontal="right"/>
    </xf>
    <xf numFmtId="0" fontId="11" fillId="3" borderId="59" xfId="0" applyFont="1" applyFill="1" applyBorder="1" applyAlignment="1">
      <alignment horizontal="right"/>
    </xf>
    <xf numFmtId="0" fontId="11" fillId="3" borderId="69" xfId="0" applyFont="1" applyFill="1" applyBorder="1" applyAlignment="1">
      <alignment horizontal="right"/>
    </xf>
    <xf numFmtId="0" fontId="21" fillId="3" borderId="58" xfId="0" applyFont="1" applyFill="1" applyBorder="1" applyAlignment="1">
      <alignment horizontal="right"/>
    </xf>
    <xf numFmtId="0" fontId="21" fillId="3" borderId="59" xfId="0" applyFont="1" applyFill="1" applyBorder="1" applyAlignment="1">
      <alignment horizontal="right"/>
    </xf>
    <xf numFmtId="0" fontId="21" fillId="3" borderId="69" xfId="0" applyFont="1" applyFill="1" applyBorder="1" applyAlignment="1">
      <alignment horizontal="right"/>
    </xf>
    <xf numFmtId="0" fontId="11" fillId="3" borderId="26" xfId="0" applyFont="1" applyFill="1" applyBorder="1" applyAlignment="1">
      <alignment horizontal="right"/>
    </xf>
    <xf numFmtId="0" fontId="11" fillId="3" borderId="0" xfId="0" applyFont="1" applyFill="1" applyBorder="1" applyAlignment="1">
      <alignment horizontal="right"/>
    </xf>
    <xf numFmtId="0" fontId="11" fillId="3" borderId="64" xfId="0" applyFont="1" applyFill="1" applyBorder="1" applyAlignment="1">
      <alignment horizontal="right"/>
    </xf>
    <xf numFmtId="0" fontId="11" fillId="3" borderId="56" xfId="0" applyFont="1" applyFill="1" applyBorder="1" applyAlignment="1">
      <alignment horizontal="right"/>
    </xf>
    <xf numFmtId="0" fontId="11" fillId="3" borderId="57" xfId="0" applyFont="1" applyFill="1" applyBorder="1" applyAlignment="1">
      <alignment horizontal="right"/>
    </xf>
    <xf numFmtId="0" fontId="11" fillId="3" borderId="50" xfId="0" applyFont="1" applyFill="1" applyBorder="1" applyAlignment="1">
      <alignment horizontal="right"/>
    </xf>
    <xf numFmtId="0" fontId="11" fillId="35" borderId="18" xfId="0" applyFont="1" applyFill="1" applyBorder="1" applyAlignment="1">
      <alignment horizontal="left"/>
    </xf>
    <xf numFmtId="0" fontId="11" fillId="35" borderId="19" xfId="0" applyFont="1" applyFill="1" applyBorder="1" applyAlignment="1">
      <alignment horizontal="left"/>
    </xf>
    <xf numFmtId="0" fontId="11" fillId="35" borderId="20" xfId="0" applyFont="1" applyFill="1" applyBorder="1" applyAlignment="1">
      <alignment horizontal="left"/>
    </xf>
    <xf numFmtId="0" fontId="11" fillId="0" borderId="35" xfId="0" applyFont="1" applyFill="1" applyBorder="1" applyAlignment="1">
      <alignment horizontal="left"/>
    </xf>
    <xf numFmtId="0" fontId="11" fillId="0" borderId="10" xfId="0" applyFont="1" applyFill="1" applyBorder="1" applyAlignment="1">
      <alignment horizontal="left"/>
    </xf>
    <xf numFmtId="0" fontId="11" fillId="0" borderId="40" xfId="0" applyFont="1" applyFill="1" applyBorder="1" applyAlignment="1">
      <alignment horizontal="left"/>
    </xf>
    <xf numFmtId="0" fontId="13" fillId="36" borderId="58" xfId="0" applyFont="1" applyFill="1" applyBorder="1" applyAlignment="1" applyProtection="1">
      <alignment horizontal="left" wrapText="1"/>
      <protection/>
    </xf>
    <xf numFmtId="0" fontId="13" fillId="36" borderId="59" xfId="0" applyFont="1" applyFill="1" applyBorder="1" applyAlignment="1" applyProtection="1">
      <alignment horizontal="left" wrapText="1"/>
      <protection/>
    </xf>
    <xf numFmtId="0" fontId="13" fillId="36" borderId="39" xfId="0" applyFont="1" applyFill="1" applyBorder="1" applyAlignment="1" applyProtection="1">
      <alignment horizontal="left" wrapText="1"/>
      <protection/>
    </xf>
    <xf numFmtId="0" fontId="81" fillId="0" borderId="58" xfId="0" applyFont="1" applyFill="1" applyBorder="1" applyAlignment="1">
      <alignment/>
    </xf>
    <xf numFmtId="0" fontId="9" fillId="0" borderId="39" xfId="0" applyFont="1" applyBorder="1" applyAlignment="1">
      <alignment/>
    </xf>
    <xf numFmtId="0" fontId="81" fillId="0" borderId="58" xfId="0" applyFont="1" applyFill="1" applyBorder="1" applyAlignment="1">
      <alignment horizontal="left"/>
    </xf>
    <xf numFmtId="0" fontId="81" fillId="0" borderId="39" xfId="0" applyFont="1" applyFill="1" applyBorder="1" applyAlignment="1">
      <alignment horizontal="left"/>
    </xf>
    <xf numFmtId="0" fontId="15" fillId="43" borderId="58" xfId="0" applyFont="1" applyFill="1" applyBorder="1" applyAlignment="1">
      <alignment horizontal="center" vertical="center" wrapText="1"/>
    </xf>
    <xf numFmtId="0" fontId="15" fillId="43" borderId="59" xfId="0" applyFont="1" applyFill="1" applyBorder="1" applyAlignment="1">
      <alignment horizontal="center" vertical="center"/>
    </xf>
    <xf numFmtId="0" fontId="15" fillId="43" borderId="53" xfId="0" applyFont="1" applyFill="1" applyBorder="1" applyAlignment="1">
      <alignment horizontal="center" vertical="center"/>
    </xf>
    <xf numFmtId="0" fontId="15" fillId="43" borderId="39" xfId="0" applyFont="1" applyFill="1" applyBorder="1" applyAlignment="1">
      <alignment horizontal="center" vertical="center"/>
    </xf>
    <xf numFmtId="0" fontId="11" fillId="35" borderId="35" xfId="0" applyFont="1" applyFill="1" applyBorder="1" applyAlignment="1" applyProtection="1">
      <alignment horizontal="left" vertical="top"/>
      <protection/>
    </xf>
    <xf numFmtId="0" fontId="11" fillId="35" borderId="10" xfId="0" applyFont="1" applyFill="1" applyBorder="1" applyAlignment="1" applyProtection="1">
      <alignment horizontal="left" vertical="top"/>
      <protection/>
    </xf>
    <xf numFmtId="0" fontId="11" fillId="35" borderId="40" xfId="0" applyFont="1" applyFill="1" applyBorder="1" applyAlignment="1" applyProtection="1">
      <alignment horizontal="left" vertical="top"/>
      <protection/>
    </xf>
    <xf numFmtId="0" fontId="11" fillId="3" borderId="12" xfId="0" applyFont="1" applyFill="1" applyBorder="1" applyAlignment="1" applyProtection="1">
      <alignment horizontal="right"/>
      <protection/>
    </xf>
    <xf numFmtId="0" fontId="11" fillId="3" borderId="10" xfId="0" applyFont="1" applyFill="1" applyBorder="1" applyAlignment="1" applyProtection="1">
      <alignment horizontal="right"/>
      <protection/>
    </xf>
    <xf numFmtId="0" fontId="11" fillId="3" borderId="40" xfId="0" applyFont="1" applyFill="1" applyBorder="1" applyAlignment="1" applyProtection="1">
      <alignment horizontal="right"/>
      <protection/>
    </xf>
    <xf numFmtId="0" fontId="11" fillId="3" borderId="65" xfId="0" applyFont="1" applyFill="1" applyBorder="1" applyAlignment="1" applyProtection="1">
      <alignment horizontal="right"/>
      <protection/>
    </xf>
    <xf numFmtId="0" fontId="11" fillId="3" borderId="66" xfId="0" applyFont="1" applyFill="1" applyBorder="1" applyAlignment="1" applyProtection="1">
      <alignment horizontal="right"/>
      <protection/>
    </xf>
    <xf numFmtId="0" fontId="11" fillId="3" borderId="42" xfId="0" applyFont="1" applyFill="1" applyBorder="1" applyAlignment="1" applyProtection="1">
      <alignment horizontal="right"/>
      <protection/>
    </xf>
    <xf numFmtId="0" fontId="15" fillId="43" borderId="58" xfId="0" applyFont="1" applyFill="1" applyBorder="1" applyAlignment="1" applyProtection="1">
      <alignment horizontal="center" vertical="center" wrapText="1"/>
      <protection/>
    </xf>
    <xf numFmtId="0" fontId="15" fillId="43" borderId="59" xfId="0" applyFont="1" applyFill="1" applyBorder="1" applyAlignment="1" applyProtection="1">
      <alignment horizontal="center" vertical="center"/>
      <protection/>
    </xf>
    <xf numFmtId="0" fontId="15" fillId="43" borderId="39" xfId="0" applyFont="1" applyFill="1" applyBorder="1" applyAlignment="1" applyProtection="1">
      <alignment horizontal="center" vertical="center"/>
      <protection/>
    </xf>
    <xf numFmtId="164" fontId="81" fillId="36" borderId="56" xfId="0" applyNumberFormat="1" applyFont="1" applyFill="1" applyBorder="1" applyAlignment="1" applyProtection="1">
      <alignment horizontal="center"/>
      <protection locked="0"/>
    </xf>
    <xf numFmtId="164" fontId="81" fillId="36" borderId="43" xfId="0" applyNumberFormat="1" applyFont="1" applyFill="1" applyBorder="1" applyAlignment="1" applyProtection="1">
      <alignment horizontal="center"/>
      <protection locked="0"/>
    </xf>
    <xf numFmtId="9" fontId="11" fillId="36" borderId="58" xfId="0" applyNumberFormat="1" applyFont="1" applyFill="1" applyBorder="1" applyAlignment="1" applyProtection="1">
      <alignment horizontal="center" wrapText="1"/>
      <protection locked="0"/>
    </xf>
    <xf numFmtId="9" fontId="11" fillId="36" borderId="39" xfId="0" applyNumberFormat="1" applyFont="1" applyFill="1" applyBorder="1" applyAlignment="1" applyProtection="1">
      <alignment horizontal="center" wrapText="1"/>
      <protection locked="0"/>
    </xf>
    <xf numFmtId="0" fontId="92" fillId="34" borderId="70" xfId="0" applyFont="1" applyFill="1" applyBorder="1" applyAlignment="1">
      <alignment horizontal="center"/>
    </xf>
    <xf numFmtId="0" fontId="92" fillId="34" borderId="71" xfId="0" applyFont="1" applyFill="1" applyBorder="1" applyAlignment="1">
      <alignment horizontal="center"/>
    </xf>
    <xf numFmtId="9" fontId="11" fillId="34" borderId="58" xfId="0" applyNumberFormat="1" applyFont="1" applyFill="1" applyBorder="1" applyAlignment="1" applyProtection="1">
      <alignment horizontal="center" wrapText="1"/>
      <protection/>
    </xf>
    <xf numFmtId="9" fontId="11" fillId="34" borderId="39" xfId="0" applyNumberFormat="1" applyFont="1" applyFill="1" applyBorder="1" applyAlignment="1" applyProtection="1">
      <alignment horizontal="center" wrapText="1"/>
      <protection/>
    </xf>
    <xf numFmtId="164" fontId="81" fillId="34" borderId="58" xfId="0" applyNumberFormat="1" applyFont="1" applyFill="1" applyBorder="1" applyAlignment="1" applyProtection="1">
      <alignment horizontal="center"/>
      <protection/>
    </xf>
    <xf numFmtId="164" fontId="81" fillId="34" borderId="39" xfId="0" applyNumberFormat="1" applyFont="1" applyFill="1" applyBorder="1" applyAlignment="1" applyProtection="1">
      <alignment horizontal="center"/>
      <protection/>
    </xf>
    <xf numFmtId="0" fontId="11" fillId="34" borderId="58" xfId="0" applyNumberFormat="1" applyFont="1" applyFill="1" applyBorder="1" applyAlignment="1" applyProtection="1">
      <alignment horizontal="center" wrapText="1"/>
      <protection/>
    </xf>
    <xf numFmtId="0" fontId="11" fillId="34" borderId="39" xfId="0" applyNumberFormat="1" applyFont="1" applyFill="1" applyBorder="1" applyAlignment="1" applyProtection="1">
      <alignment horizontal="center" wrapText="1"/>
      <protection/>
    </xf>
    <xf numFmtId="49" fontId="11" fillId="36" borderId="58" xfId="0" applyNumberFormat="1" applyFont="1" applyFill="1" applyBorder="1" applyAlignment="1" applyProtection="1">
      <alignment horizontal="center" wrapText="1"/>
      <protection locked="0"/>
    </xf>
    <xf numFmtId="49" fontId="11" fillId="36" borderId="39" xfId="0" applyNumberFormat="1" applyFont="1" applyFill="1" applyBorder="1" applyAlignment="1" applyProtection="1">
      <alignment horizontal="center" wrapText="1"/>
      <protection locked="0"/>
    </xf>
    <xf numFmtId="0" fontId="11" fillId="34" borderId="58" xfId="0" applyNumberFormat="1" applyFont="1" applyFill="1" applyBorder="1" applyAlignment="1" applyProtection="1">
      <alignment horizontal="center"/>
      <protection/>
    </xf>
    <xf numFmtId="0" fontId="11" fillId="34" borderId="39" xfId="0" applyNumberFormat="1" applyFont="1" applyFill="1" applyBorder="1" applyAlignment="1" applyProtection="1">
      <alignment horizontal="center"/>
      <protection/>
    </xf>
    <xf numFmtId="0" fontId="92" fillId="34" borderId="70" xfId="0" applyFont="1" applyFill="1" applyBorder="1" applyAlignment="1" applyProtection="1">
      <alignment horizontal="center"/>
      <protection/>
    </xf>
    <xf numFmtId="0" fontId="92" fillId="34" borderId="71" xfId="0" applyFont="1" applyFill="1" applyBorder="1" applyAlignment="1" applyProtection="1">
      <alignment horizontal="center"/>
      <protection/>
    </xf>
    <xf numFmtId="0" fontId="11" fillId="37" borderId="70" xfId="0" applyNumberFormat="1" applyFont="1" applyFill="1" applyBorder="1" applyAlignment="1" applyProtection="1">
      <alignment horizontal="center"/>
      <protection/>
    </xf>
    <xf numFmtId="0" fontId="11" fillId="37" borderId="71" xfId="0" applyNumberFormat="1" applyFont="1" applyFill="1" applyBorder="1" applyAlignment="1" applyProtection="1">
      <alignment horizontal="center"/>
      <protection/>
    </xf>
    <xf numFmtId="0" fontId="11" fillId="37" borderId="16" xfId="0" applyNumberFormat="1" applyFont="1" applyFill="1" applyBorder="1" applyAlignment="1" applyProtection="1">
      <alignment horizontal="center"/>
      <protection/>
    </xf>
    <xf numFmtId="164" fontId="81" fillId="36" borderId="58" xfId="0" applyNumberFormat="1" applyFont="1" applyFill="1" applyBorder="1" applyAlignment="1" applyProtection="1">
      <alignment horizontal="center"/>
      <protection locked="0"/>
    </xf>
    <xf numFmtId="164" fontId="81" fillId="36" borderId="39" xfId="0" applyNumberFormat="1" applyFont="1" applyFill="1" applyBorder="1" applyAlignment="1" applyProtection="1">
      <alignment horizontal="center"/>
      <protection locked="0"/>
    </xf>
    <xf numFmtId="0" fontId="11" fillId="0" borderId="18" xfId="0" applyFont="1" applyBorder="1" applyAlignment="1">
      <alignment horizontal="left"/>
    </xf>
    <xf numFmtId="0" fontId="11" fillId="0" borderId="19" xfId="0" applyFont="1" applyBorder="1" applyAlignment="1">
      <alignment horizontal="left"/>
    </xf>
    <xf numFmtId="0" fontId="11" fillId="0" borderId="20" xfId="0" applyFont="1" applyBorder="1" applyAlignment="1">
      <alignment horizontal="left"/>
    </xf>
    <xf numFmtId="0" fontId="3" fillId="0" borderId="60" xfId="0" applyFont="1" applyFill="1" applyBorder="1" applyAlignment="1">
      <alignment horizontal="right" vertical="center"/>
    </xf>
    <xf numFmtId="0" fontId="3" fillId="0" borderId="13" xfId="0" applyFont="1" applyFill="1" applyBorder="1" applyAlignment="1">
      <alignment horizontal="right" vertical="center"/>
    </xf>
    <xf numFmtId="0" fontId="15" fillId="43" borderId="53" xfId="0" applyFont="1" applyFill="1" applyBorder="1" applyAlignment="1" applyProtection="1">
      <alignment horizontal="center" vertical="center"/>
      <protection/>
    </xf>
    <xf numFmtId="0" fontId="81" fillId="0" borderId="58" xfId="0" applyFont="1" applyFill="1" applyBorder="1" applyAlignment="1" applyProtection="1">
      <alignment/>
      <protection/>
    </xf>
    <xf numFmtId="0" fontId="9" fillId="0" borderId="39" xfId="0" applyFont="1" applyBorder="1" applyAlignment="1" applyProtection="1">
      <alignment/>
      <protection/>
    </xf>
    <xf numFmtId="0" fontId="81" fillId="0" borderId="58" xfId="0" applyFont="1" applyFill="1" applyBorder="1" applyAlignment="1" applyProtection="1">
      <alignment horizontal="left"/>
      <protection/>
    </xf>
    <xf numFmtId="0" fontId="81" fillId="0" borderId="39" xfId="0" applyFont="1" applyFill="1" applyBorder="1" applyAlignment="1" applyProtection="1">
      <alignment horizontal="left"/>
      <protection/>
    </xf>
    <xf numFmtId="0" fontId="14" fillId="43" borderId="52" xfId="0" applyFont="1" applyFill="1" applyBorder="1" applyAlignment="1" applyProtection="1">
      <alignment horizontal="left" vertical="center"/>
      <protection/>
    </xf>
    <xf numFmtId="0" fontId="14" fillId="43" borderId="53" xfId="0" applyFont="1" applyFill="1" applyBorder="1" applyAlignment="1" applyProtection="1">
      <alignment horizontal="left" vertical="center"/>
      <protection/>
    </xf>
    <xf numFmtId="0" fontId="14" fillId="43" borderId="54" xfId="0" applyFont="1" applyFill="1" applyBorder="1" applyAlignment="1" applyProtection="1">
      <alignment horizontal="left" vertical="center"/>
      <protection/>
    </xf>
    <xf numFmtId="0" fontId="14" fillId="43" borderId="26" xfId="0" applyFont="1" applyFill="1" applyBorder="1" applyAlignment="1" applyProtection="1">
      <alignment horizontal="left" vertical="center"/>
      <protection/>
    </xf>
    <xf numFmtId="0" fontId="14" fillId="43" borderId="0" xfId="0" applyFont="1" applyFill="1" applyBorder="1" applyAlignment="1" applyProtection="1">
      <alignment horizontal="left" vertical="center"/>
      <protection/>
    </xf>
    <xf numFmtId="0" fontId="14" fillId="43" borderId="27" xfId="0" applyFont="1" applyFill="1" applyBorder="1" applyAlignment="1" applyProtection="1">
      <alignment horizontal="left" vertical="center"/>
      <protection/>
    </xf>
    <xf numFmtId="0" fontId="93" fillId="34" borderId="70" xfId="0" applyFont="1" applyFill="1" applyBorder="1" applyAlignment="1" applyProtection="1">
      <alignment horizontal="center"/>
      <protection/>
    </xf>
    <xf numFmtId="0" fontId="93" fillId="34" borderId="71" xfId="0" applyFont="1" applyFill="1" applyBorder="1" applyAlignment="1" applyProtection="1">
      <alignment horizontal="center"/>
      <protection/>
    </xf>
    <xf numFmtId="0" fontId="14" fillId="43" borderId="58" xfId="0" applyFont="1" applyFill="1" applyBorder="1" applyAlignment="1">
      <alignment horizontal="left" vertical="center"/>
    </xf>
    <xf numFmtId="0" fontId="14" fillId="43" borderId="59" xfId="0" applyFont="1" applyFill="1" applyBorder="1" applyAlignment="1">
      <alignment horizontal="left" vertical="center"/>
    </xf>
    <xf numFmtId="0" fontId="14" fillId="43" borderId="39" xfId="0" applyFont="1" applyFill="1" applyBorder="1" applyAlignment="1">
      <alignment horizontal="left" vertical="center"/>
    </xf>
    <xf numFmtId="0" fontId="93" fillId="34" borderId="70" xfId="0" applyFont="1" applyFill="1" applyBorder="1" applyAlignment="1">
      <alignment horizontal="center"/>
    </xf>
    <xf numFmtId="0" fontId="93" fillId="34" borderId="71" xfId="0" applyFont="1" applyFill="1" applyBorder="1" applyAlignment="1">
      <alignment horizontal="center"/>
    </xf>
    <xf numFmtId="0" fontId="11" fillId="37" borderId="54" xfId="0" applyNumberFormat="1" applyFont="1" applyFill="1" applyBorder="1" applyAlignment="1" applyProtection="1">
      <alignment horizontal="center"/>
      <protection/>
    </xf>
    <xf numFmtId="0" fontId="11" fillId="37" borderId="27" xfId="0" applyNumberFormat="1" applyFont="1" applyFill="1" applyBorder="1" applyAlignment="1" applyProtection="1">
      <alignment horizontal="center"/>
      <protection/>
    </xf>
    <xf numFmtId="0" fontId="11" fillId="37" borderId="43" xfId="0" applyNumberFormat="1" applyFont="1" applyFill="1" applyBorder="1" applyAlignment="1" applyProtection="1">
      <alignment horizontal="center"/>
      <protection/>
    </xf>
    <xf numFmtId="0" fontId="11" fillId="35" borderId="35" xfId="0" applyFont="1" applyFill="1" applyBorder="1" applyAlignment="1" applyProtection="1">
      <alignment horizontal="left"/>
      <protection/>
    </xf>
    <xf numFmtId="0" fontId="11" fillId="34" borderId="10" xfId="0" applyFont="1" applyFill="1" applyBorder="1" applyAlignment="1" applyProtection="1">
      <alignment horizontal="left"/>
      <protection/>
    </xf>
    <xf numFmtId="0" fontId="15" fillId="43" borderId="59" xfId="0" applyFont="1" applyFill="1" applyBorder="1" applyAlignment="1" applyProtection="1">
      <alignment horizontal="center" vertical="center" wrapText="1"/>
      <protection/>
    </xf>
    <xf numFmtId="0" fontId="15" fillId="43" borderId="39" xfId="0" applyFont="1" applyFill="1" applyBorder="1" applyAlignment="1" applyProtection="1">
      <alignment horizontal="center" vertical="center" wrapText="1"/>
      <protection/>
    </xf>
    <xf numFmtId="0" fontId="4" fillId="37" borderId="70" xfId="0" applyFont="1" applyFill="1" applyBorder="1" applyAlignment="1" applyProtection="1">
      <alignment horizontal="center"/>
      <protection/>
    </xf>
    <xf numFmtId="0" fontId="4" fillId="37" borderId="72" xfId="0" applyFont="1" applyFill="1" applyBorder="1" applyAlignment="1" applyProtection="1">
      <alignment horizontal="center"/>
      <protection/>
    </xf>
    <xf numFmtId="0" fontId="81" fillId="0" borderId="70" xfId="0" applyFont="1" applyFill="1" applyBorder="1" applyAlignment="1" applyProtection="1">
      <alignment horizontal="center" vertical="center"/>
      <protection/>
    </xf>
    <xf numFmtId="0" fontId="81" fillId="0" borderId="16" xfId="0" applyFont="1" applyFill="1" applyBorder="1" applyAlignment="1" applyProtection="1">
      <alignment horizontal="center" vertical="center"/>
      <protection/>
    </xf>
    <xf numFmtId="0" fontId="3" fillId="0" borderId="60" xfId="0" applyFont="1" applyFill="1" applyBorder="1" applyAlignment="1" applyProtection="1">
      <alignment horizontal="right" vertical="center"/>
      <protection/>
    </xf>
    <xf numFmtId="0" fontId="3" fillId="0" borderId="60" xfId="0" applyFont="1" applyBorder="1" applyAlignment="1" applyProtection="1">
      <alignment horizontal="right" vertical="center"/>
      <protection/>
    </xf>
    <xf numFmtId="0" fontId="3" fillId="0" borderId="13" xfId="0" applyFont="1" applyBorder="1" applyAlignment="1" applyProtection="1">
      <alignment horizontal="right" vertical="center"/>
      <protection/>
    </xf>
    <xf numFmtId="0" fontId="11" fillId="35" borderId="61" xfId="0" applyFont="1" applyFill="1" applyBorder="1" applyAlignment="1" applyProtection="1">
      <alignment horizontal="left" vertical="center"/>
      <protection/>
    </xf>
    <xf numFmtId="0" fontId="11" fillId="35" borderId="68" xfId="0" applyFont="1" applyFill="1" applyBorder="1" applyAlignment="1" applyProtection="1">
      <alignment horizontal="left" vertical="center"/>
      <protection/>
    </xf>
    <xf numFmtId="0" fontId="11" fillId="35" borderId="63" xfId="0" applyFont="1" applyFill="1" applyBorder="1" applyAlignment="1" applyProtection="1">
      <alignment horizontal="left" vertical="center"/>
      <protection/>
    </xf>
    <xf numFmtId="0" fontId="11" fillId="35" borderId="0" xfId="0" applyFont="1" applyFill="1" applyBorder="1" applyAlignment="1" applyProtection="1">
      <alignment horizontal="left" vertical="center"/>
      <protection/>
    </xf>
    <xf numFmtId="0" fontId="11" fillId="35" borderId="36" xfId="0" applyFont="1" applyFill="1" applyBorder="1" applyAlignment="1" applyProtection="1">
      <alignment horizontal="left" vertical="center"/>
      <protection/>
    </xf>
    <xf numFmtId="0" fontId="11" fillId="35" borderId="47" xfId="0" applyFont="1" applyFill="1" applyBorder="1" applyAlignment="1" applyProtection="1">
      <alignment horizontal="left" vertical="center"/>
      <protection/>
    </xf>
    <xf numFmtId="0" fontId="11" fillId="37" borderId="52" xfId="0" applyNumberFormat="1" applyFont="1" applyFill="1" applyBorder="1" applyAlignment="1" applyProtection="1">
      <alignment horizontal="center"/>
      <protection/>
    </xf>
    <xf numFmtId="0" fontId="11" fillId="37" borderId="53" xfId="0" applyNumberFormat="1" applyFont="1" applyFill="1" applyBorder="1" applyAlignment="1" applyProtection="1">
      <alignment horizontal="center"/>
      <protection/>
    </xf>
    <xf numFmtId="0" fontId="11" fillId="37" borderId="26" xfId="0" applyNumberFormat="1" applyFont="1" applyFill="1" applyBorder="1" applyAlignment="1" applyProtection="1">
      <alignment horizontal="center"/>
      <protection/>
    </xf>
    <xf numFmtId="0" fontId="11" fillId="37" borderId="0" xfId="0" applyNumberFormat="1" applyFont="1" applyFill="1" applyBorder="1" applyAlignment="1" applyProtection="1">
      <alignment horizontal="center"/>
      <protection/>
    </xf>
    <xf numFmtId="0" fontId="11" fillId="37" borderId="56" xfId="0" applyNumberFormat="1" applyFont="1" applyFill="1" applyBorder="1" applyAlignment="1" applyProtection="1">
      <alignment horizontal="center"/>
      <protection/>
    </xf>
    <xf numFmtId="0" fontId="11" fillId="37" borderId="57" xfId="0" applyNumberFormat="1" applyFont="1" applyFill="1" applyBorder="1" applyAlignment="1" applyProtection="1">
      <alignment horizontal="center"/>
      <protection/>
    </xf>
    <xf numFmtId="0" fontId="14" fillId="43" borderId="56" xfId="0" applyFont="1" applyFill="1" applyBorder="1" applyAlignment="1" applyProtection="1">
      <alignment horizontal="left" vertical="center"/>
      <protection/>
    </xf>
    <xf numFmtId="0" fontId="14" fillId="43" borderId="57" xfId="0" applyFont="1" applyFill="1" applyBorder="1" applyAlignment="1" applyProtection="1">
      <alignment horizontal="left" vertical="center"/>
      <protection/>
    </xf>
    <xf numFmtId="0" fontId="14" fillId="43" borderId="43" xfId="0" applyFont="1" applyFill="1" applyBorder="1" applyAlignment="1" applyProtection="1">
      <alignment horizontal="left" vertical="center"/>
      <protection/>
    </xf>
    <xf numFmtId="0" fontId="11" fillId="34" borderId="40" xfId="0" applyFont="1" applyFill="1" applyBorder="1" applyAlignment="1" applyProtection="1">
      <alignment horizontal="left"/>
      <protection/>
    </xf>
    <xf numFmtId="9" fontId="11" fillId="34" borderId="59" xfId="0" applyNumberFormat="1" applyFont="1" applyFill="1" applyBorder="1" applyAlignment="1" applyProtection="1">
      <alignment horizontal="center" wrapText="1"/>
      <protection/>
    </xf>
    <xf numFmtId="164" fontId="81" fillId="34" borderId="56" xfId="0" applyNumberFormat="1" applyFont="1" applyFill="1" applyBorder="1" applyAlignment="1" applyProtection="1">
      <alignment horizontal="center"/>
      <protection/>
    </xf>
    <xf numFmtId="164" fontId="81" fillId="34" borderId="43" xfId="0" applyNumberFormat="1" applyFont="1" applyFill="1" applyBorder="1" applyAlignment="1" applyProtection="1">
      <alignment horizontal="center"/>
      <protection/>
    </xf>
    <xf numFmtId="0" fontId="81" fillId="0" borderId="70" xfId="0" applyFont="1" applyFill="1" applyBorder="1" applyAlignment="1" applyProtection="1">
      <alignment horizontal="center" vertical="center" wrapText="1"/>
      <protection/>
    </xf>
    <xf numFmtId="0" fontId="81" fillId="0" borderId="16" xfId="0" applyFont="1" applyFill="1" applyBorder="1" applyAlignment="1" applyProtection="1">
      <alignment horizontal="center" vertical="center" wrapText="1"/>
      <protection/>
    </xf>
    <xf numFmtId="0" fontId="11" fillId="34" borderId="59" xfId="0" applyNumberFormat="1" applyFont="1" applyFill="1" applyBorder="1" applyAlignment="1" applyProtection="1">
      <alignment horizontal="center" wrapText="1"/>
      <protection/>
    </xf>
    <xf numFmtId="0" fontId="11" fillId="34" borderId="59" xfId="0" applyNumberFormat="1" applyFont="1" applyFill="1" applyBorder="1" applyAlignment="1" applyProtection="1">
      <alignment horizontal="center"/>
      <protection/>
    </xf>
    <xf numFmtId="0" fontId="81" fillId="0" borderId="58" xfId="0" applyFont="1" applyFill="1" applyBorder="1" applyAlignment="1" applyProtection="1">
      <alignment horizontal="center" vertical="center" wrapText="1"/>
      <protection/>
    </xf>
    <xf numFmtId="0" fontId="81" fillId="0" borderId="59" xfId="0" applyFont="1" applyFill="1" applyBorder="1" applyAlignment="1" applyProtection="1">
      <alignment horizontal="center" vertical="center" wrapText="1"/>
      <protection/>
    </xf>
    <xf numFmtId="0" fontId="81" fillId="0" borderId="39" xfId="0" applyFont="1" applyFill="1" applyBorder="1" applyAlignment="1" applyProtection="1">
      <alignment horizontal="center" vertical="center" wrapText="1"/>
      <protection/>
    </xf>
    <xf numFmtId="0" fontId="11" fillId="0" borderId="35" xfId="0" applyFont="1" applyFill="1" applyBorder="1" applyAlignment="1" applyProtection="1">
      <alignment horizontal="left"/>
      <protection/>
    </xf>
    <xf numFmtId="0" fontId="11" fillId="0" borderId="10" xfId="0" applyFont="1" applyFill="1" applyBorder="1" applyAlignment="1" applyProtection="1">
      <alignment horizontal="left"/>
      <protection/>
    </xf>
    <xf numFmtId="0" fontId="11" fillId="0" borderId="40" xfId="0" applyFont="1" applyFill="1" applyBorder="1" applyAlignment="1" applyProtection="1">
      <alignment horizontal="left"/>
      <protection/>
    </xf>
    <xf numFmtId="0" fontId="11" fillId="0" borderId="35" xfId="0" applyFont="1" applyBorder="1" applyAlignment="1" applyProtection="1">
      <alignment horizontal="left"/>
      <protection/>
    </xf>
    <xf numFmtId="0" fontId="11" fillId="0" borderId="10" xfId="0" applyFont="1" applyBorder="1" applyAlignment="1" applyProtection="1">
      <alignment horizontal="left"/>
      <protection/>
    </xf>
    <xf numFmtId="0" fontId="11" fillId="0" borderId="40" xfId="0" applyFont="1" applyBorder="1" applyAlignment="1" applyProtection="1">
      <alignment horizontal="left"/>
      <protection/>
    </xf>
    <xf numFmtId="9" fontId="11" fillId="34" borderId="58" xfId="0" applyNumberFormat="1" applyFont="1" applyFill="1" applyBorder="1" applyAlignment="1" applyProtection="1">
      <alignment horizontal="center"/>
      <protection/>
    </xf>
    <xf numFmtId="9" fontId="11" fillId="34" borderId="59" xfId="0" applyNumberFormat="1" applyFont="1" applyFill="1" applyBorder="1" applyAlignment="1" applyProtection="1">
      <alignment horizontal="center"/>
      <protection/>
    </xf>
    <xf numFmtId="9" fontId="11" fillId="34" borderId="39" xfId="0" applyNumberFormat="1" applyFont="1" applyFill="1" applyBorder="1" applyAlignment="1" applyProtection="1">
      <alignment horizontal="center"/>
      <protection/>
    </xf>
    <xf numFmtId="0" fontId="94" fillId="34" borderId="70" xfId="0" applyFont="1" applyFill="1" applyBorder="1" applyAlignment="1" applyProtection="1">
      <alignment horizontal="center"/>
      <protection/>
    </xf>
    <xf numFmtId="0" fontId="94" fillId="34" borderId="71" xfId="0" applyFont="1" applyFill="1" applyBorder="1" applyAlignment="1" applyProtection="1">
      <alignment horizontal="center"/>
      <protection/>
    </xf>
    <xf numFmtId="0" fontId="11" fillId="0" borderId="70" xfId="0" applyFont="1" applyFill="1" applyBorder="1" applyAlignment="1" applyProtection="1">
      <alignment horizontal="center" wrapText="1"/>
      <protection/>
    </xf>
    <xf numFmtId="0" fontId="11" fillId="0" borderId="71" xfId="0" applyFont="1" applyFill="1" applyBorder="1" applyAlignment="1" applyProtection="1">
      <alignment horizontal="center" wrapText="1"/>
      <protection/>
    </xf>
    <xf numFmtId="0" fontId="11" fillId="0" borderId="16" xfId="0" applyFont="1" applyFill="1" applyBorder="1" applyAlignment="1" applyProtection="1">
      <alignment horizontal="center" wrapText="1"/>
      <protection/>
    </xf>
    <xf numFmtId="0" fontId="11" fillId="0" borderId="36" xfId="0" applyFont="1" applyBorder="1" applyAlignment="1" applyProtection="1">
      <alignment horizontal="left"/>
      <protection/>
    </xf>
    <xf numFmtId="0" fontId="11" fillId="0" borderId="47" xfId="0" applyFont="1" applyBorder="1" applyAlignment="1" applyProtection="1">
      <alignment horizontal="left"/>
      <protection/>
    </xf>
    <xf numFmtId="0" fontId="11" fillId="0" borderId="48" xfId="0" applyFont="1" applyBorder="1" applyAlignment="1" applyProtection="1">
      <alignment horizontal="left"/>
      <protection/>
    </xf>
    <xf numFmtId="0" fontId="11" fillId="3" borderId="67" xfId="0" applyFont="1" applyFill="1" applyBorder="1" applyAlignment="1" applyProtection="1">
      <alignment horizontal="right"/>
      <protection/>
    </xf>
    <xf numFmtId="0" fontId="11" fillId="3" borderId="68" xfId="0" applyFont="1" applyFill="1" applyBorder="1" applyAlignment="1" applyProtection="1">
      <alignment horizontal="right"/>
      <protection/>
    </xf>
    <xf numFmtId="0" fontId="11" fillId="3" borderId="62" xfId="0" applyFont="1" applyFill="1" applyBorder="1" applyAlignment="1" applyProtection="1">
      <alignment horizontal="right"/>
      <protection/>
    </xf>
    <xf numFmtId="0" fontId="11" fillId="3" borderId="56" xfId="0" applyFont="1" applyFill="1" applyBorder="1" applyAlignment="1" applyProtection="1">
      <alignment horizontal="right"/>
      <protection/>
    </xf>
    <xf numFmtId="0" fontId="11" fillId="3" borderId="57" xfId="0" applyFont="1" applyFill="1" applyBorder="1" applyAlignment="1" applyProtection="1">
      <alignment horizontal="right"/>
      <protection/>
    </xf>
    <xf numFmtId="0" fontId="11" fillId="3" borderId="50" xfId="0" applyFont="1" applyFill="1" applyBorder="1" applyAlignment="1" applyProtection="1">
      <alignment horizontal="right"/>
      <protection/>
    </xf>
    <xf numFmtId="0" fontId="21" fillId="3" borderId="58" xfId="0" applyFont="1" applyFill="1" applyBorder="1" applyAlignment="1" applyProtection="1">
      <alignment horizontal="right"/>
      <protection/>
    </xf>
    <xf numFmtId="0" fontId="21" fillId="3" borderId="59" xfId="0" applyFont="1" applyFill="1" applyBorder="1" applyAlignment="1" applyProtection="1">
      <alignment horizontal="right"/>
      <protection/>
    </xf>
    <xf numFmtId="0" fontId="21" fillId="3" borderId="69" xfId="0" applyFont="1" applyFill="1" applyBorder="1" applyAlignment="1" applyProtection="1">
      <alignment horizontal="right"/>
      <protection/>
    </xf>
    <xf numFmtId="0" fontId="11" fillId="3" borderId="58" xfId="0" applyFont="1" applyFill="1" applyBorder="1" applyAlignment="1" applyProtection="1">
      <alignment horizontal="right"/>
      <protection/>
    </xf>
    <xf numFmtId="0" fontId="11" fillId="3" borderId="59" xfId="0" applyFont="1" applyFill="1" applyBorder="1" applyAlignment="1" applyProtection="1">
      <alignment horizontal="right"/>
      <protection/>
    </xf>
    <xf numFmtId="0" fontId="11" fillId="3" borderId="69" xfId="0" applyFont="1" applyFill="1" applyBorder="1" applyAlignment="1" applyProtection="1">
      <alignment horizontal="right"/>
      <protection/>
    </xf>
    <xf numFmtId="0" fontId="11" fillId="3" borderId="26" xfId="0" applyFont="1" applyFill="1" applyBorder="1" applyAlignment="1" applyProtection="1">
      <alignment horizontal="right"/>
      <protection/>
    </xf>
    <xf numFmtId="0" fontId="11" fillId="3" borderId="0" xfId="0" applyFont="1" applyFill="1" applyBorder="1" applyAlignment="1" applyProtection="1">
      <alignment horizontal="right"/>
      <protection/>
    </xf>
    <xf numFmtId="0" fontId="11" fillId="3" borderId="64" xfId="0" applyFont="1" applyFill="1" applyBorder="1" applyAlignment="1" applyProtection="1">
      <alignment horizontal="right"/>
      <protection/>
    </xf>
    <xf numFmtId="0" fontId="11" fillId="35" borderId="18" xfId="0" applyFont="1" applyFill="1" applyBorder="1" applyAlignment="1" applyProtection="1">
      <alignment horizontal="left"/>
      <protection/>
    </xf>
    <xf numFmtId="0" fontId="11" fillId="35" borderId="19" xfId="0" applyFont="1" applyFill="1" applyBorder="1" applyAlignment="1" applyProtection="1">
      <alignment horizontal="left"/>
      <protection/>
    </xf>
    <xf numFmtId="0" fontId="11" fillId="35" borderId="20" xfId="0" applyFont="1" applyFill="1" applyBorder="1" applyAlignment="1" applyProtection="1">
      <alignment horizontal="left"/>
      <protection/>
    </xf>
    <xf numFmtId="0" fontId="95" fillId="37" borderId="12" xfId="0" applyFont="1" applyFill="1" applyBorder="1" applyAlignment="1" applyProtection="1">
      <alignment horizontal="center"/>
      <protection/>
    </xf>
    <xf numFmtId="0" fontId="95" fillId="37" borderId="10" xfId="0" applyFont="1" applyFill="1" applyBorder="1" applyAlignment="1" applyProtection="1">
      <alignment horizontal="center"/>
      <protection/>
    </xf>
    <xf numFmtId="0" fontId="95" fillId="37" borderId="22" xfId="0" applyFont="1" applyFill="1" applyBorder="1" applyAlignment="1" applyProtection="1">
      <alignment horizontal="center"/>
      <protection/>
    </xf>
    <xf numFmtId="0" fontId="11" fillId="0" borderId="54" xfId="0" applyFont="1" applyFill="1" applyBorder="1" applyAlignment="1" applyProtection="1">
      <alignment horizontal="center" wrapText="1"/>
      <protection/>
    </xf>
    <xf numFmtId="0" fontId="11" fillId="0" borderId="27" xfId="0" applyFont="1" applyFill="1" applyBorder="1" applyAlignment="1" applyProtection="1">
      <alignment horizontal="center" wrapText="1"/>
      <protection/>
    </xf>
    <xf numFmtId="0" fontId="11" fillId="0" borderId="43" xfId="0" applyFont="1" applyFill="1" applyBorder="1" applyAlignment="1" applyProtection="1">
      <alignment horizontal="center" wrapText="1"/>
      <protection/>
    </xf>
    <xf numFmtId="0" fontId="11" fillId="35" borderId="36" xfId="0" applyFont="1" applyFill="1" applyBorder="1" applyAlignment="1" applyProtection="1">
      <alignment horizontal="left"/>
      <protection/>
    </xf>
    <xf numFmtId="0" fontId="11" fillId="35" borderId="47" xfId="0" applyFont="1" applyFill="1" applyBorder="1" applyAlignment="1" applyProtection="1">
      <alignment horizontal="left"/>
      <protection/>
    </xf>
    <xf numFmtId="0" fontId="11" fillId="35" borderId="48" xfId="0" applyFont="1" applyFill="1" applyBorder="1" applyAlignment="1" applyProtection="1">
      <alignment horizontal="left"/>
      <protection/>
    </xf>
    <xf numFmtId="0" fontId="81" fillId="37" borderId="53" xfId="0" applyFont="1" applyFill="1" applyBorder="1" applyAlignment="1" applyProtection="1">
      <alignment horizontal="center" vertical="center" wrapText="1"/>
      <protection/>
    </xf>
    <xf numFmtId="0" fontId="81" fillId="37" borderId="54" xfId="0" applyFont="1" applyFill="1" applyBorder="1" applyAlignment="1" applyProtection="1">
      <alignment horizontal="center" vertical="center" wrapText="1"/>
      <protection/>
    </xf>
    <xf numFmtId="0" fontId="81" fillId="37" borderId="47" xfId="0" applyFont="1" applyFill="1" applyBorder="1" applyAlignment="1" applyProtection="1">
      <alignment horizontal="center" vertical="center" wrapText="1"/>
      <protection/>
    </xf>
    <xf numFmtId="0" fontId="81" fillId="37" borderId="73" xfId="0" applyFont="1" applyFill="1" applyBorder="1" applyAlignment="1" applyProtection="1">
      <alignment horizontal="center"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BUDGETp4.XLS" xfId="58"/>
    <cellStyle name="Note" xfId="59"/>
    <cellStyle name="Output" xfId="60"/>
    <cellStyle name="Percent" xfId="61"/>
    <cellStyle name="Title" xfId="62"/>
    <cellStyle name="Total" xfId="63"/>
    <cellStyle name="Warning Text" xfId="64"/>
  </cellStyles>
  <dxfs count="7">
    <dxf>
      <font>
        <color rgb="FFFF0000"/>
      </font>
    </dxf>
    <dxf>
      <font>
        <strike/>
        <color rgb="FFFF0000"/>
      </font>
    </dxf>
    <dxf>
      <font>
        <color rgb="FFFF0000"/>
      </font>
    </dxf>
    <dxf>
      <font>
        <strike/>
        <color rgb="FFFF0000"/>
      </font>
    </dxf>
    <dxf>
      <font>
        <b/>
        <i val="0"/>
        <color rgb="FFFF0000"/>
      </font>
      <border>
        <left style="thin">
          <color rgb="FFFF0000"/>
        </left>
        <right style="thin">
          <color rgb="FFFF0000"/>
        </right>
        <top style="thin">
          <color rgb="FFFF0000"/>
        </top>
        <bottom style="thin">
          <color rgb="FFFF0000"/>
        </bottom>
      </border>
    </dxf>
    <dxf>
      <font>
        <color rgb="FF00B050"/>
      </font>
      <border>
        <left style="thin">
          <color rgb="FF00B050"/>
        </left>
        <right style="thin">
          <color rgb="FF00B050"/>
        </right>
        <top style="thin">
          <color rgb="FF00B050"/>
        </top>
        <bottom style="thin">
          <color rgb="FF00B050"/>
        </bottom>
      </border>
    </dxf>
    <dxf>
      <font>
        <color rgb="FF00B050"/>
      </font>
      <border>
        <left style="thin">
          <color rgb="FF00B050"/>
        </left>
        <right style="thin">
          <color rgb="FF00B050"/>
        </right>
        <top style="thin">
          <color rgb="FF00B050"/>
        </top>
        <bottom style="thin">
          <color rgb="FF00B05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51D57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sheetPr codeName="Sheet1">
    <tabColor rgb="FFFF0000"/>
    <pageSetUpPr fitToPage="1"/>
  </sheetPr>
  <dimension ref="B1:K25"/>
  <sheetViews>
    <sheetView showGridLines="0" zoomScale="75" zoomScaleNormal="75" zoomScaleSheetLayoutView="100" zoomScalePageLayoutView="0" workbookViewId="0" topLeftCell="A1">
      <selection activeCell="B9" sqref="B9"/>
    </sheetView>
  </sheetViews>
  <sheetFormatPr defaultColWidth="9.140625" defaultRowHeight="12.75"/>
  <cols>
    <col min="1" max="1" width="3.140625" style="180" customWidth="1"/>
    <col min="2" max="8" width="19.00390625" style="180" customWidth="1"/>
    <col min="9" max="9" width="5.140625" style="180" customWidth="1"/>
    <col min="10" max="10" width="18.421875" style="180" customWidth="1"/>
    <col min="11" max="11" width="5.140625" style="180" customWidth="1"/>
    <col min="12" max="12" width="2.7109375" style="180" customWidth="1"/>
    <col min="13" max="18" width="9.140625" style="180" customWidth="1"/>
    <col min="19" max="19" width="3.28125" style="180" customWidth="1"/>
    <col min="20" max="20" width="12.7109375" style="180" customWidth="1"/>
    <col min="21" max="21" width="67.421875" style="180" customWidth="1"/>
    <col min="22" max="22" width="45.00390625" style="180" customWidth="1"/>
    <col min="23" max="23" width="3.28125" style="180" customWidth="1"/>
    <col min="24" max="24" width="12.7109375" style="180" customWidth="1"/>
    <col min="25" max="16384" width="9.140625" style="180" customWidth="1"/>
  </cols>
  <sheetData>
    <row r="1" spans="2:11" ht="15">
      <c r="B1" s="236" t="s">
        <v>135</v>
      </c>
      <c r="C1" s="236"/>
      <c r="D1" s="236"/>
      <c r="E1" s="236"/>
      <c r="F1" s="236"/>
      <c r="G1" s="236"/>
      <c r="H1" s="236"/>
      <c r="I1" s="236"/>
      <c r="J1" s="236"/>
      <c r="K1" s="236"/>
    </row>
    <row r="2" spans="2:11" ht="27" customHeight="1" thickBot="1">
      <c r="B2" s="237"/>
      <c r="C2" s="237"/>
      <c r="D2" s="237"/>
      <c r="E2" s="237"/>
      <c r="F2" s="237"/>
      <c r="G2" s="237"/>
      <c r="H2" s="237"/>
      <c r="I2" s="237"/>
      <c r="J2" s="237"/>
      <c r="K2" s="237"/>
    </row>
    <row r="3" spans="2:11" ht="9.75" customHeight="1">
      <c r="B3" s="238" t="s">
        <v>136</v>
      </c>
      <c r="C3" s="239"/>
      <c r="D3" s="239"/>
      <c r="E3" s="239"/>
      <c r="F3" s="239"/>
      <c r="G3" s="239"/>
      <c r="H3" s="239"/>
      <c r="I3" s="239"/>
      <c r="J3" s="239"/>
      <c r="K3" s="240"/>
    </row>
    <row r="4" spans="2:11" ht="9" customHeight="1">
      <c r="B4" s="241"/>
      <c r="C4" s="242"/>
      <c r="D4" s="242"/>
      <c r="E4" s="242"/>
      <c r="F4" s="242"/>
      <c r="G4" s="242"/>
      <c r="H4" s="242"/>
      <c r="I4" s="242"/>
      <c r="J4" s="242"/>
      <c r="K4" s="243"/>
    </row>
    <row r="5" spans="2:11" ht="9" customHeight="1">
      <c r="B5" s="241"/>
      <c r="C5" s="242"/>
      <c r="D5" s="242"/>
      <c r="E5" s="242"/>
      <c r="F5" s="242"/>
      <c r="G5" s="242"/>
      <c r="H5" s="242"/>
      <c r="I5" s="242"/>
      <c r="J5" s="242"/>
      <c r="K5" s="243"/>
    </row>
    <row r="6" spans="2:11" ht="10.5" customHeight="1">
      <c r="B6" s="241"/>
      <c r="C6" s="242"/>
      <c r="D6" s="242"/>
      <c r="E6" s="242"/>
      <c r="F6" s="242"/>
      <c r="G6" s="242"/>
      <c r="H6" s="242"/>
      <c r="I6" s="242"/>
      <c r="J6" s="242"/>
      <c r="K6" s="243"/>
    </row>
    <row r="7" spans="2:11" ht="10.5" customHeight="1" thickBot="1">
      <c r="B7" s="244"/>
      <c r="C7" s="245"/>
      <c r="D7" s="245"/>
      <c r="E7" s="245"/>
      <c r="F7" s="245"/>
      <c r="G7" s="245"/>
      <c r="H7" s="245"/>
      <c r="I7" s="245"/>
      <c r="J7" s="245"/>
      <c r="K7" s="246"/>
    </row>
    <row r="8" spans="2:11" ht="52.5" customHeight="1" thickBot="1">
      <c r="B8" s="181" t="s">
        <v>108</v>
      </c>
      <c r="C8" s="182" t="s">
        <v>109</v>
      </c>
      <c r="D8" s="183" t="s">
        <v>110</v>
      </c>
      <c r="E8" s="182" t="s">
        <v>111</v>
      </c>
      <c r="F8" s="183" t="s">
        <v>112</v>
      </c>
      <c r="G8" s="182" t="s">
        <v>113</v>
      </c>
      <c r="H8" s="183" t="s">
        <v>114</v>
      </c>
      <c r="I8" s="247" t="s">
        <v>115</v>
      </c>
      <c r="J8" s="248"/>
      <c r="K8" s="249"/>
    </row>
    <row r="9" spans="2:11" ht="151.5" customHeight="1" thickBot="1">
      <c r="B9" s="184"/>
      <c r="C9" s="185"/>
      <c r="D9" s="186">
        <f>IF(B9&gt;0,(IF(B9=12,(B9*C9),"Not Applicable: For an Institutional Appointment that is less than 12 months, distribute ALL effort between the Academic and/or Summer Percentage of Effort columns.")),(""))</f>
      </c>
      <c r="E9" s="185"/>
      <c r="F9" s="186">
        <f>IF(B9&gt;0,(IF(B9&lt;12,ROUND((9*E9),2),"Not Applicable: For an Institutional Appointment of 12 months, place ALL percentage of effort in the Calendar Percentage of Effort column.")),(""))</f>
      </c>
      <c r="G9" s="185"/>
      <c r="H9" s="186">
        <f>IF((B9&gt;0),((IF(B9&lt;12,ROUND((3*G9),2),("Not Applicable: For an Institutional Appointment of 12 months, place ALL percentage of effort in the Calendar Percentage of Effort column.")))),(""))</f>
      </c>
      <c r="I9" s="250">
        <f>IF(AND(D9="",F9="",H9=""),(""),((IF(B9=12,((IF(D9&gt;B9,("The Calendar Months of Effort exceeds 12 months. If you have questions, please contact the Grant Budget Assistance Unit at (304) 293-3998."),("")))),((IF(((ROUND((F9+H9),2))&gt;12),("The Academic Months of Effort plus the Summer Months of Effort exceeds 12 months. If you have questions, please contact the Grant Budget Assistance Unit at (304) 293-3998."),(""))))))))</f>
      </c>
      <c r="J9" s="251"/>
      <c r="K9" s="252"/>
    </row>
    <row r="10" spans="2:11" ht="15.75" thickBot="1">
      <c r="B10" s="253"/>
      <c r="C10" s="254"/>
      <c r="D10" s="254"/>
      <c r="E10" s="254"/>
      <c r="F10" s="254"/>
      <c r="G10" s="254"/>
      <c r="H10" s="254"/>
      <c r="I10" s="254"/>
      <c r="J10" s="254"/>
      <c r="K10" s="255"/>
    </row>
    <row r="11" spans="2:11" ht="30.75" customHeight="1" thickBot="1">
      <c r="B11" s="256" t="s">
        <v>116</v>
      </c>
      <c r="C11" s="257"/>
      <c r="D11" s="257"/>
      <c r="E11" s="257"/>
      <c r="F11" s="257"/>
      <c r="G11" s="257"/>
      <c r="H11" s="257"/>
      <c r="I11" s="187"/>
      <c r="J11" s="188">
        <f>IF((B9&gt;0),(IF(B9=12,(D9),(F9+H9))),(0))</f>
        <v>0</v>
      </c>
      <c r="K11" s="189"/>
    </row>
    <row r="12" spans="2:11" ht="15.75" thickBot="1">
      <c r="B12" s="217"/>
      <c r="C12" s="218"/>
      <c r="D12" s="218"/>
      <c r="E12" s="218"/>
      <c r="F12" s="218"/>
      <c r="G12" s="218"/>
      <c r="H12" s="218"/>
      <c r="I12" s="218"/>
      <c r="J12" s="218"/>
      <c r="K12" s="219"/>
    </row>
    <row r="13" ht="15.75" thickBot="1"/>
    <row r="14" spans="2:11" ht="15.75">
      <c r="B14" s="190" t="s">
        <v>117</v>
      </c>
      <c r="C14" s="191"/>
      <c r="D14" s="191"/>
      <c r="E14" s="191"/>
      <c r="F14" s="191"/>
      <c r="G14" s="191"/>
      <c r="H14" s="191"/>
      <c r="I14" s="191"/>
      <c r="J14" s="191"/>
      <c r="K14" s="192"/>
    </row>
    <row r="15" spans="2:11" ht="15">
      <c r="B15" s="193"/>
      <c r="C15" s="194"/>
      <c r="D15" s="194"/>
      <c r="E15" s="194"/>
      <c r="F15" s="194"/>
      <c r="G15" s="194"/>
      <c r="H15" s="194"/>
      <c r="I15" s="194"/>
      <c r="J15" s="194"/>
      <c r="K15" s="195"/>
    </row>
    <row r="16" spans="2:11" ht="15.75">
      <c r="B16" s="221" t="s">
        <v>118</v>
      </c>
      <c r="C16" s="222"/>
      <c r="D16" s="222"/>
      <c r="E16" s="222"/>
      <c r="F16" s="222"/>
      <c r="G16" s="222"/>
      <c r="H16" s="222"/>
      <c r="I16" s="222"/>
      <c r="J16" s="222"/>
      <c r="K16" s="223"/>
    </row>
    <row r="17" spans="2:11" ht="15">
      <c r="B17" s="193"/>
      <c r="C17" s="194"/>
      <c r="D17" s="194"/>
      <c r="E17" s="194"/>
      <c r="F17" s="194"/>
      <c r="G17" s="194"/>
      <c r="H17" s="194"/>
      <c r="I17" s="194"/>
      <c r="J17" s="194"/>
      <c r="K17" s="195"/>
    </row>
    <row r="18" spans="2:11" ht="225.75" customHeight="1">
      <c r="B18" s="224" t="s">
        <v>120</v>
      </c>
      <c r="C18" s="225"/>
      <c r="D18" s="225"/>
      <c r="E18" s="225"/>
      <c r="F18" s="225"/>
      <c r="G18" s="225"/>
      <c r="H18" s="225"/>
      <c r="I18" s="225"/>
      <c r="J18" s="225"/>
      <c r="K18" s="226"/>
    </row>
    <row r="19" spans="2:11" ht="15">
      <c r="B19" s="227"/>
      <c r="C19" s="228"/>
      <c r="D19" s="228"/>
      <c r="E19" s="228"/>
      <c r="F19" s="228"/>
      <c r="G19" s="228"/>
      <c r="H19" s="228"/>
      <c r="I19" s="228"/>
      <c r="J19" s="228"/>
      <c r="K19" s="229"/>
    </row>
    <row r="20" spans="2:11" ht="60" customHeight="1">
      <c r="B20" s="230" t="s">
        <v>119</v>
      </c>
      <c r="C20" s="231"/>
      <c r="D20" s="231"/>
      <c r="E20" s="231"/>
      <c r="F20" s="231"/>
      <c r="G20" s="231"/>
      <c r="H20" s="231"/>
      <c r="I20" s="231"/>
      <c r="J20" s="231"/>
      <c r="K20" s="232"/>
    </row>
    <row r="21" spans="2:11" ht="15" customHeight="1">
      <c r="B21" s="196"/>
      <c r="C21" s="197"/>
      <c r="D21" s="197"/>
      <c r="E21" s="197"/>
      <c r="F21" s="197"/>
      <c r="G21" s="197"/>
      <c r="H21" s="197"/>
      <c r="I21" s="197"/>
      <c r="J21" s="197"/>
      <c r="K21" s="198"/>
    </row>
    <row r="22" spans="2:11" ht="14.25" customHeight="1">
      <c r="B22" s="230"/>
      <c r="C22" s="231"/>
      <c r="D22" s="231"/>
      <c r="E22" s="231"/>
      <c r="F22" s="231"/>
      <c r="G22" s="231"/>
      <c r="H22" s="231"/>
      <c r="I22" s="231"/>
      <c r="J22" s="231"/>
      <c r="K22" s="232"/>
    </row>
    <row r="23" spans="2:11" ht="15.75" thickBot="1">
      <c r="B23" s="233"/>
      <c r="C23" s="234"/>
      <c r="D23" s="234"/>
      <c r="E23" s="234"/>
      <c r="F23" s="234"/>
      <c r="G23" s="234"/>
      <c r="H23" s="234"/>
      <c r="I23" s="234"/>
      <c r="J23" s="234"/>
      <c r="K23" s="235"/>
    </row>
    <row r="25" spans="2:10" ht="15.75">
      <c r="B25" s="220"/>
      <c r="C25" s="220"/>
      <c r="D25" s="220"/>
      <c r="E25" s="220"/>
      <c r="F25" s="200" t="s">
        <v>107</v>
      </c>
      <c r="G25" s="199">
        <v>44707</v>
      </c>
      <c r="J25" s="178"/>
    </row>
    <row r="28" ht="15" customHeight="1"/>
    <row r="29" ht="15.75" customHeight="1"/>
    <row r="30" ht="15" customHeight="1"/>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2" ht="18.75" customHeight="1"/>
  </sheetData>
  <sheetProtection sheet="1" selectLockedCells="1"/>
  <mergeCells count="14">
    <mergeCell ref="B1:K2"/>
    <mergeCell ref="B3:K7"/>
    <mergeCell ref="I8:K8"/>
    <mergeCell ref="I9:K9"/>
    <mergeCell ref="B10:K10"/>
    <mergeCell ref="B11:H11"/>
    <mergeCell ref="B12:K12"/>
    <mergeCell ref="B25:E25"/>
    <mergeCell ref="B16:K16"/>
    <mergeCell ref="B18:K18"/>
    <mergeCell ref="B19:K19"/>
    <mergeCell ref="B20:K20"/>
    <mergeCell ref="B22:K22"/>
    <mergeCell ref="B23:K23"/>
  </mergeCells>
  <conditionalFormatting sqref="J11">
    <cfRule type="expression" priority="6" dxfId="5" stopIfTrue="1">
      <formula>ROUND(($J$11),2)=12</formula>
    </cfRule>
    <cfRule type="expression" priority="7" dxfId="5" stopIfTrue="1">
      <formula>$J$11&lt;12</formula>
    </cfRule>
    <cfRule type="expression" priority="8" dxfId="4" stopIfTrue="1">
      <formula>$J$11&gt;12</formula>
    </cfRule>
  </conditionalFormatting>
  <conditionalFormatting sqref="C9">
    <cfRule type="expression" priority="5" dxfId="1" stopIfTrue="1">
      <formula>(AND($B$9&gt;0,$B$9&lt;12))</formula>
    </cfRule>
  </conditionalFormatting>
  <conditionalFormatting sqref="D9">
    <cfRule type="expression" priority="4" dxfId="0" stopIfTrue="1">
      <formula>$B$9&lt;12</formula>
    </cfRule>
  </conditionalFormatting>
  <conditionalFormatting sqref="E9 G9">
    <cfRule type="expression" priority="3" dxfId="1" stopIfTrue="1">
      <formula>$B$9=12</formula>
    </cfRule>
  </conditionalFormatting>
  <conditionalFormatting sqref="F9 H9">
    <cfRule type="expression" priority="2" dxfId="0" stopIfTrue="1">
      <formula>$B$9=12</formula>
    </cfRule>
  </conditionalFormatting>
  <dataValidations count="1">
    <dataValidation type="decimal" allowBlank="1" showInputMessage="1" showErrorMessage="1" errorTitle="12 Month Limit" error="The Institutional Appointment Cannot Exceed 12 Months." sqref="B9">
      <formula1>0</formula1>
      <formula2>12</formula2>
    </dataValidation>
  </dataValidations>
  <printOptions horizontalCentered="1"/>
  <pageMargins left="1" right="1" top="1" bottom="1" header="0.3" footer="0.3"/>
  <pageSetup fitToHeight="1" fitToWidth="1" horizontalDpi="600" verticalDpi="600" orientation="landscape" scale="62"/>
</worksheet>
</file>

<file path=xl/worksheets/sheet2.xml><?xml version="1.0" encoding="utf-8"?>
<worksheet xmlns="http://schemas.openxmlformats.org/spreadsheetml/2006/main" xmlns:r="http://schemas.openxmlformats.org/officeDocument/2006/relationships">
  <sheetPr codeName="Sheet2">
    <tabColor rgb="FFFFC000"/>
  </sheetPr>
  <dimension ref="A1:AZ140"/>
  <sheetViews>
    <sheetView showGridLines="0" tabSelected="1" zoomScale="75" zoomScaleNormal="75" zoomScaleSheetLayoutView="55" zoomScalePageLayoutView="0" workbookViewId="0" topLeftCell="A1">
      <pane ySplit="5" topLeftCell="A6" activePane="bottomLeft" state="frozen"/>
      <selection pane="topLeft" activeCell="A1" sqref="A1"/>
      <selection pane="bottomLeft" activeCell="C3" sqref="C3:D3"/>
    </sheetView>
  </sheetViews>
  <sheetFormatPr defaultColWidth="9.140625" defaultRowHeight="12.75"/>
  <cols>
    <col min="1" max="1" width="5.140625" style="1" customWidth="1"/>
    <col min="2" max="3" width="30.7109375" style="1" customWidth="1"/>
    <col min="4" max="8" width="20.7109375" style="1" customWidth="1"/>
    <col min="9" max="9" width="20.7109375" style="1" hidden="1" customWidth="1"/>
    <col min="10" max="10" width="30.7109375" style="1" customWidth="1"/>
    <col min="11" max="11" width="6.7109375" style="1" hidden="1" customWidth="1"/>
    <col min="12" max="12" width="9.140625" style="1" hidden="1" customWidth="1"/>
    <col min="13" max="13" width="10.140625" style="1" hidden="1" customWidth="1"/>
    <col min="14" max="14" width="9.140625" style="1" hidden="1" customWidth="1"/>
    <col min="15" max="16384" width="9.140625" style="1" customWidth="1"/>
  </cols>
  <sheetData>
    <row r="1" spans="1:10" ht="49.5" customHeight="1" thickBot="1">
      <c r="A1" s="315" t="s">
        <v>131</v>
      </c>
      <c r="B1" s="316"/>
      <c r="C1" s="316"/>
      <c r="D1" s="316"/>
      <c r="E1" s="316"/>
      <c r="F1" s="316"/>
      <c r="G1" s="316"/>
      <c r="H1" s="316"/>
      <c r="I1" s="316"/>
      <c r="J1" s="317"/>
    </row>
    <row r="2" spans="1:10" s="168" customFormat="1" ht="109.5" customHeight="1" thickBot="1">
      <c r="A2" s="322" t="s">
        <v>91</v>
      </c>
      <c r="B2" s="323"/>
      <c r="C2" s="324"/>
      <c r="D2" s="324"/>
      <c r="E2" s="324"/>
      <c r="F2" s="324"/>
      <c r="G2" s="324"/>
      <c r="H2" s="324"/>
      <c r="I2" s="324"/>
      <c r="J2" s="325"/>
    </row>
    <row r="3" spans="1:11" ht="30.75" customHeight="1" thickBot="1">
      <c r="A3" s="318" t="s">
        <v>121</v>
      </c>
      <c r="B3" s="319"/>
      <c r="C3" s="359"/>
      <c r="D3" s="360"/>
      <c r="E3" s="320" t="s">
        <v>85</v>
      </c>
      <c r="F3" s="321"/>
      <c r="G3" s="350"/>
      <c r="H3" s="351"/>
      <c r="I3" s="356"/>
      <c r="J3" s="342" t="str">
        <f>IF($G$4&gt;0,"yes","no")</f>
        <v>no</v>
      </c>
      <c r="K3" s="5"/>
    </row>
    <row r="4" spans="1:11" ht="30.75" customHeight="1" thickBot="1">
      <c r="A4" s="318" t="s">
        <v>37</v>
      </c>
      <c r="B4" s="319"/>
      <c r="C4" s="359"/>
      <c r="D4" s="360"/>
      <c r="E4" s="320" t="s">
        <v>31</v>
      </c>
      <c r="F4" s="321"/>
      <c r="G4" s="352">
        <f>ROUNDUP((C5-C4)/365,0)</f>
        <v>0</v>
      </c>
      <c r="H4" s="353"/>
      <c r="I4" s="357"/>
      <c r="J4" s="343"/>
      <c r="K4" s="5"/>
    </row>
    <row r="5" spans="1:11" ht="30.75" customHeight="1" thickBot="1">
      <c r="A5" s="318" t="s">
        <v>0</v>
      </c>
      <c r="B5" s="319"/>
      <c r="C5" s="338"/>
      <c r="D5" s="339"/>
      <c r="E5" s="320" t="s">
        <v>36</v>
      </c>
      <c r="F5" s="321"/>
      <c r="G5" s="340"/>
      <c r="H5" s="341"/>
      <c r="I5" s="358"/>
      <c r="J5" s="32" t="s">
        <v>52</v>
      </c>
      <c r="K5" s="6"/>
    </row>
    <row r="6" spans="1:11" ht="12" customHeight="1">
      <c r="A6" s="285" t="s">
        <v>6</v>
      </c>
      <c r="B6" s="286"/>
      <c r="C6" s="286"/>
      <c r="D6" s="286"/>
      <c r="E6" s="286"/>
      <c r="F6" s="286"/>
      <c r="G6" s="286"/>
      <c r="H6" s="286"/>
      <c r="I6" s="286"/>
      <c r="J6" s="287"/>
      <c r="K6" s="6"/>
    </row>
    <row r="7" spans="1:11" s="18" customFormat="1" ht="18" customHeight="1" thickBot="1">
      <c r="A7" s="291"/>
      <c r="B7" s="292"/>
      <c r="C7" s="292"/>
      <c r="D7" s="292"/>
      <c r="E7" s="292"/>
      <c r="F7" s="292"/>
      <c r="G7" s="292"/>
      <c r="H7" s="292"/>
      <c r="I7" s="292"/>
      <c r="J7" s="293"/>
      <c r="K7" s="17" t="s">
        <v>20</v>
      </c>
    </row>
    <row r="8" spans="1:11" ht="63" customHeight="1" thickBot="1">
      <c r="A8" s="44"/>
      <c r="B8" s="45" t="s">
        <v>1</v>
      </c>
      <c r="C8" s="45" t="s">
        <v>2</v>
      </c>
      <c r="D8" s="43" t="s">
        <v>29</v>
      </c>
      <c r="E8" s="43" t="s">
        <v>63</v>
      </c>
      <c r="F8" s="43" t="s">
        <v>30</v>
      </c>
      <c r="G8" s="43" t="s">
        <v>122</v>
      </c>
      <c r="H8" s="43" t="s">
        <v>3</v>
      </c>
      <c r="I8" s="43" t="s">
        <v>21</v>
      </c>
      <c r="J8" s="49"/>
      <c r="K8" s="2" t="s">
        <v>4</v>
      </c>
    </row>
    <row r="9" spans="1:11" s="2" customFormat="1" ht="30" customHeight="1">
      <c r="A9" s="10">
        <v>1</v>
      </c>
      <c r="B9" s="164"/>
      <c r="C9" s="42" t="s">
        <v>28</v>
      </c>
      <c r="D9" s="202"/>
      <c r="E9" s="40"/>
      <c r="F9" s="165">
        <v>0</v>
      </c>
      <c r="G9" s="165">
        <v>0</v>
      </c>
      <c r="H9" s="59">
        <f>IF(G9&gt;0,IF(F9=0,0,(IF(F9&lt;G9,((F9/E9)*D9),((G9/E9)*D9)))),IF(F9=0,0,((F9/E9)*D9)))</f>
        <v>0</v>
      </c>
      <c r="I9" s="41">
        <f aca="true" t="shared" si="0" ref="I9:I18">$G$5</f>
        <v>0</v>
      </c>
      <c r="J9" s="55">
        <f aca="true" t="shared" si="1" ref="J9:J14">ROUND(H9,0)</f>
        <v>0</v>
      </c>
      <c r="K9" s="4"/>
    </row>
    <row r="10" spans="1:11" s="2" customFormat="1" ht="30" customHeight="1">
      <c r="A10" s="10">
        <v>2</v>
      </c>
      <c r="B10" s="164"/>
      <c r="C10" s="166" t="s">
        <v>138</v>
      </c>
      <c r="D10" s="202"/>
      <c r="E10" s="40"/>
      <c r="F10" s="165">
        <v>0</v>
      </c>
      <c r="G10" s="165">
        <v>0</v>
      </c>
      <c r="H10" s="59">
        <f aca="true" t="shared" si="2" ref="H10:H18">IF(G10&gt;0,IF(F10=0,0,(IF(F10&lt;G10,((F10/E10)*D10),((G10/E10)*D10)))),IF(F10=0,0,((F10/E10)*D10)))</f>
        <v>0</v>
      </c>
      <c r="I10" s="28">
        <f t="shared" si="0"/>
        <v>0</v>
      </c>
      <c r="J10" s="55">
        <f t="shared" si="1"/>
        <v>0</v>
      </c>
      <c r="K10" s="4"/>
    </row>
    <row r="11" spans="1:11" s="2" customFormat="1" ht="30" customHeight="1">
      <c r="A11" s="10">
        <v>3</v>
      </c>
      <c r="B11" s="164" t="s">
        <v>64</v>
      </c>
      <c r="C11" s="166" t="s">
        <v>64</v>
      </c>
      <c r="D11" s="202"/>
      <c r="E11" s="40"/>
      <c r="F11" s="165">
        <v>0</v>
      </c>
      <c r="G11" s="165">
        <v>0</v>
      </c>
      <c r="H11" s="59">
        <f t="shared" si="2"/>
        <v>0</v>
      </c>
      <c r="I11" s="28">
        <f t="shared" si="0"/>
        <v>0</v>
      </c>
      <c r="J11" s="55">
        <f t="shared" si="1"/>
        <v>0</v>
      </c>
      <c r="K11" s="4"/>
    </row>
    <row r="12" spans="1:11" s="2" customFormat="1" ht="30" customHeight="1">
      <c r="A12" s="10">
        <v>4</v>
      </c>
      <c r="B12" s="164" t="s">
        <v>64</v>
      </c>
      <c r="C12" s="166" t="s">
        <v>64</v>
      </c>
      <c r="D12" s="202"/>
      <c r="E12" s="40"/>
      <c r="F12" s="165">
        <v>0</v>
      </c>
      <c r="G12" s="165">
        <v>0</v>
      </c>
      <c r="H12" s="59">
        <f t="shared" si="2"/>
        <v>0</v>
      </c>
      <c r="I12" s="28">
        <f t="shared" si="0"/>
        <v>0</v>
      </c>
      <c r="J12" s="55">
        <f t="shared" si="1"/>
        <v>0</v>
      </c>
      <c r="K12" s="4"/>
    </row>
    <row r="13" spans="1:11" s="2" customFormat="1" ht="30" customHeight="1">
      <c r="A13" s="10">
        <v>5</v>
      </c>
      <c r="B13" s="164" t="s">
        <v>64</v>
      </c>
      <c r="C13" s="166" t="s">
        <v>64</v>
      </c>
      <c r="D13" s="202"/>
      <c r="E13" s="40"/>
      <c r="F13" s="165">
        <v>0</v>
      </c>
      <c r="G13" s="165">
        <v>0</v>
      </c>
      <c r="H13" s="59">
        <f t="shared" si="2"/>
        <v>0</v>
      </c>
      <c r="I13" s="28">
        <f t="shared" si="0"/>
        <v>0</v>
      </c>
      <c r="J13" s="55">
        <f t="shared" si="1"/>
        <v>0</v>
      </c>
      <c r="K13" s="4"/>
    </row>
    <row r="14" spans="1:11" s="2" customFormat="1" ht="30" customHeight="1">
      <c r="A14" s="33">
        <v>6</v>
      </c>
      <c r="B14" s="164" t="s">
        <v>64</v>
      </c>
      <c r="C14" s="166" t="s">
        <v>64</v>
      </c>
      <c r="D14" s="202"/>
      <c r="E14" s="40"/>
      <c r="F14" s="165">
        <v>0</v>
      </c>
      <c r="G14" s="165">
        <v>0</v>
      </c>
      <c r="H14" s="59">
        <f t="shared" si="2"/>
        <v>0</v>
      </c>
      <c r="I14" s="28">
        <f t="shared" si="0"/>
        <v>0</v>
      </c>
      <c r="J14" s="55">
        <f t="shared" si="1"/>
        <v>0</v>
      </c>
      <c r="K14" s="4"/>
    </row>
    <row r="15" spans="1:11" s="2" customFormat="1" ht="30" customHeight="1">
      <c r="A15" s="33">
        <v>7</v>
      </c>
      <c r="B15" s="164" t="s">
        <v>64</v>
      </c>
      <c r="C15" s="166" t="s">
        <v>64</v>
      </c>
      <c r="D15" s="202"/>
      <c r="E15" s="40"/>
      <c r="F15" s="165">
        <v>0</v>
      </c>
      <c r="G15" s="165">
        <v>0</v>
      </c>
      <c r="H15" s="59">
        <f t="shared" si="2"/>
        <v>0</v>
      </c>
      <c r="I15" s="28">
        <f t="shared" si="0"/>
        <v>0</v>
      </c>
      <c r="J15" s="55">
        <f>ROUND(H15,0)</f>
        <v>0</v>
      </c>
      <c r="K15" s="4"/>
    </row>
    <row r="16" spans="1:11" s="2" customFormat="1" ht="30" customHeight="1">
      <c r="A16" s="33">
        <v>8</v>
      </c>
      <c r="B16" s="164" t="s">
        <v>64</v>
      </c>
      <c r="C16" s="166" t="s">
        <v>64</v>
      </c>
      <c r="D16" s="202"/>
      <c r="E16" s="40"/>
      <c r="F16" s="165">
        <v>0</v>
      </c>
      <c r="G16" s="165">
        <v>0</v>
      </c>
      <c r="H16" s="59">
        <f t="shared" si="2"/>
        <v>0</v>
      </c>
      <c r="I16" s="28">
        <f t="shared" si="0"/>
        <v>0</v>
      </c>
      <c r="J16" s="55">
        <f>ROUND(H16,0)</f>
        <v>0</v>
      </c>
      <c r="K16" s="4"/>
    </row>
    <row r="17" spans="1:11" s="2" customFormat="1" ht="30" customHeight="1">
      <c r="A17" s="33">
        <v>9</v>
      </c>
      <c r="B17" s="164" t="s">
        <v>64</v>
      </c>
      <c r="C17" s="166" t="s">
        <v>64</v>
      </c>
      <c r="D17" s="202"/>
      <c r="E17" s="40"/>
      <c r="F17" s="165">
        <v>0</v>
      </c>
      <c r="G17" s="165">
        <v>0</v>
      </c>
      <c r="H17" s="59">
        <f t="shared" si="2"/>
        <v>0</v>
      </c>
      <c r="I17" s="28">
        <f t="shared" si="0"/>
        <v>0</v>
      </c>
      <c r="J17" s="55">
        <f>ROUND(H17,0)</f>
        <v>0</v>
      </c>
      <c r="K17" s="4"/>
    </row>
    <row r="18" spans="1:11" s="2" customFormat="1" ht="30" customHeight="1" thickBot="1">
      <c r="A18" s="33">
        <v>10</v>
      </c>
      <c r="B18" s="164" t="s">
        <v>64</v>
      </c>
      <c r="C18" s="166" t="s">
        <v>64</v>
      </c>
      <c r="D18" s="202"/>
      <c r="E18" s="40"/>
      <c r="F18" s="165">
        <v>0</v>
      </c>
      <c r="G18" s="165">
        <v>0</v>
      </c>
      <c r="H18" s="59">
        <f t="shared" si="2"/>
        <v>0</v>
      </c>
      <c r="I18" s="28">
        <f t="shared" si="0"/>
        <v>0</v>
      </c>
      <c r="J18" s="55">
        <f>ROUND(H18,0)</f>
        <v>0</v>
      </c>
      <c r="K18" s="4"/>
    </row>
    <row r="19" spans="1:11" s="2" customFormat="1" ht="12" customHeight="1">
      <c r="A19" s="285" t="s">
        <v>7</v>
      </c>
      <c r="B19" s="286"/>
      <c r="C19" s="286"/>
      <c r="D19" s="286"/>
      <c r="E19" s="286"/>
      <c r="F19" s="286"/>
      <c r="G19" s="286"/>
      <c r="H19" s="286"/>
      <c r="I19" s="286"/>
      <c r="J19" s="287"/>
      <c r="K19" s="4"/>
    </row>
    <row r="20" spans="1:10" s="17" customFormat="1" ht="18" customHeight="1" thickBot="1">
      <c r="A20" s="288"/>
      <c r="B20" s="289"/>
      <c r="C20" s="289"/>
      <c r="D20" s="289"/>
      <c r="E20" s="289"/>
      <c r="F20" s="289"/>
      <c r="G20" s="289"/>
      <c r="H20" s="289"/>
      <c r="I20" s="289"/>
      <c r="J20" s="290"/>
    </row>
    <row r="21" spans="1:52" s="2" customFormat="1" ht="30" customHeight="1">
      <c r="A21" s="19">
        <v>1</v>
      </c>
      <c r="B21" s="167" t="s">
        <v>64</v>
      </c>
      <c r="C21" s="39" t="s">
        <v>140</v>
      </c>
      <c r="D21" s="202"/>
      <c r="E21" s="40"/>
      <c r="F21" s="165">
        <v>0</v>
      </c>
      <c r="G21" s="165">
        <v>0</v>
      </c>
      <c r="H21" s="59">
        <f aca="true" t="shared" si="3" ref="H21:H34">IF(G21&gt;0,IF(F21=0,0,(IF(F21&lt;G21,((F21/E21)*D21),((G21/E21)*D21)))),IF(F21=0,0,((F21/E21)*D21)))</f>
        <v>0</v>
      </c>
      <c r="I21" s="41">
        <f>$G$5</f>
        <v>0</v>
      </c>
      <c r="J21" s="142">
        <f>ROUND(H21,0)</f>
        <v>0</v>
      </c>
      <c r="AZ21" s="2">
        <v>1</v>
      </c>
    </row>
    <row r="22" spans="1:10" s="2" customFormat="1" ht="30" customHeight="1">
      <c r="A22" s="19">
        <v>2</v>
      </c>
      <c r="B22" s="167" t="s">
        <v>64</v>
      </c>
      <c r="C22" s="39" t="s">
        <v>140</v>
      </c>
      <c r="D22" s="202"/>
      <c r="E22" s="40"/>
      <c r="F22" s="165">
        <v>0</v>
      </c>
      <c r="G22" s="165">
        <v>0</v>
      </c>
      <c r="H22" s="59">
        <f t="shared" si="3"/>
        <v>0</v>
      </c>
      <c r="I22" s="41"/>
      <c r="J22" s="142">
        <f>ROUND(H22,0)</f>
        <v>0</v>
      </c>
    </row>
    <row r="23" spans="1:10" s="2" customFormat="1" ht="30" customHeight="1">
      <c r="A23" s="19">
        <v>3</v>
      </c>
      <c r="B23" s="167" t="s">
        <v>64</v>
      </c>
      <c r="C23" s="39" t="s">
        <v>140</v>
      </c>
      <c r="D23" s="202"/>
      <c r="E23" s="40"/>
      <c r="F23" s="165">
        <v>0</v>
      </c>
      <c r="G23" s="165">
        <v>0</v>
      </c>
      <c r="H23" s="59">
        <f t="shared" si="3"/>
        <v>0</v>
      </c>
      <c r="I23" s="41"/>
      <c r="J23" s="142">
        <f>ROUND(H23,0)</f>
        <v>0</v>
      </c>
    </row>
    <row r="24" spans="1:11" s="2" customFormat="1" ht="30" customHeight="1">
      <c r="A24" s="10">
        <v>4</v>
      </c>
      <c r="B24" s="167" t="s">
        <v>64</v>
      </c>
      <c r="C24" s="39" t="s">
        <v>104</v>
      </c>
      <c r="D24" s="202"/>
      <c r="E24" s="40"/>
      <c r="F24" s="165">
        <v>0</v>
      </c>
      <c r="G24" s="165">
        <v>0</v>
      </c>
      <c r="H24" s="59">
        <f t="shared" si="3"/>
        <v>0</v>
      </c>
      <c r="I24" s="41"/>
      <c r="J24" s="142">
        <f>ROUND(H24,0)</f>
        <v>0</v>
      </c>
      <c r="K24"/>
    </row>
    <row r="25" spans="1:11" s="2" customFormat="1" ht="30" customHeight="1">
      <c r="A25" s="10">
        <v>5</v>
      </c>
      <c r="B25" s="167" t="s">
        <v>64</v>
      </c>
      <c r="C25" s="39" t="s">
        <v>104</v>
      </c>
      <c r="D25" s="202"/>
      <c r="E25" s="40"/>
      <c r="F25" s="165">
        <v>0</v>
      </c>
      <c r="G25" s="165">
        <v>0</v>
      </c>
      <c r="H25" s="59">
        <f t="shared" si="3"/>
        <v>0</v>
      </c>
      <c r="I25" s="28">
        <f>$G$5</f>
        <v>0</v>
      </c>
      <c r="J25" s="57">
        <f aca="true" t="shared" si="4" ref="J25:J34">ROUND(H25,0)</f>
        <v>0</v>
      </c>
      <c r="K25"/>
    </row>
    <row r="26" spans="1:11" s="2" customFormat="1" ht="30" customHeight="1">
      <c r="A26" s="10">
        <v>6</v>
      </c>
      <c r="B26" s="167" t="s">
        <v>64</v>
      </c>
      <c r="C26" s="39" t="s">
        <v>103</v>
      </c>
      <c r="D26" s="202"/>
      <c r="E26" s="40"/>
      <c r="F26" s="165">
        <v>0</v>
      </c>
      <c r="G26" s="165">
        <v>0</v>
      </c>
      <c r="H26" s="59">
        <f t="shared" si="3"/>
        <v>0</v>
      </c>
      <c r="I26" s="28"/>
      <c r="J26" s="57">
        <f t="shared" si="4"/>
        <v>0</v>
      </c>
      <c r="K26"/>
    </row>
    <row r="27" spans="1:11" s="2" customFormat="1" ht="30" customHeight="1">
      <c r="A27" s="10">
        <v>7</v>
      </c>
      <c r="B27" s="167" t="s">
        <v>64</v>
      </c>
      <c r="C27" s="29" t="s">
        <v>106</v>
      </c>
      <c r="D27" s="202"/>
      <c r="E27" s="40"/>
      <c r="F27" s="165">
        <v>0</v>
      </c>
      <c r="G27" s="165">
        <v>0</v>
      </c>
      <c r="H27" s="59">
        <f t="shared" si="3"/>
        <v>0</v>
      </c>
      <c r="I27" s="28">
        <f>$G$5</f>
        <v>0</v>
      </c>
      <c r="J27" s="57">
        <f t="shared" si="4"/>
        <v>0</v>
      </c>
      <c r="K27"/>
    </row>
    <row r="28" spans="1:11" s="2" customFormat="1" ht="30" customHeight="1">
      <c r="A28" s="10">
        <v>8</v>
      </c>
      <c r="B28" s="167" t="s">
        <v>64</v>
      </c>
      <c r="C28" s="29" t="s">
        <v>106</v>
      </c>
      <c r="D28" s="202"/>
      <c r="E28" s="40"/>
      <c r="F28" s="165">
        <v>0</v>
      </c>
      <c r="G28" s="165">
        <v>0</v>
      </c>
      <c r="H28" s="59">
        <f t="shared" si="3"/>
        <v>0</v>
      </c>
      <c r="I28" s="28"/>
      <c r="J28" s="57">
        <f t="shared" si="4"/>
        <v>0</v>
      </c>
      <c r="K28"/>
    </row>
    <row r="29" spans="1:10" s="2" customFormat="1" ht="30" customHeight="1">
      <c r="A29" s="10">
        <v>9</v>
      </c>
      <c r="B29" s="167"/>
      <c r="C29" s="29" t="s">
        <v>105</v>
      </c>
      <c r="D29" s="202"/>
      <c r="E29" s="40"/>
      <c r="F29" s="165">
        <v>0</v>
      </c>
      <c r="G29" s="165">
        <v>0</v>
      </c>
      <c r="H29" s="59">
        <f t="shared" si="3"/>
        <v>0</v>
      </c>
      <c r="I29" s="28">
        <f aca="true" t="shared" si="5" ref="I29:I34">$G$5</f>
        <v>0</v>
      </c>
      <c r="J29" s="57">
        <f t="shared" si="4"/>
        <v>0</v>
      </c>
    </row>
    <row r="30" spans="1:13" s="2" customFormat="1" ht="30" customHeight="1">
      <c r="A30" s="10">
        <v>10</v>
      </c>
      <c r="B30" s="167" t="s">
        <v>64</v>
      </c>
      <c r="C30" s="29" t="s">
        <v>105</v>
      </c>
      <c r="D30" s="202"/>
      <c r="E30" s="40"/>
      <c r="F30" s="165">
        <v>0</v>
      </c>
      <c r="G30" s="165">
        <v>0</v>
      </c>
      <c r="H30" s="59">
        <f t="shared" si="3"/>
        <v>0</v>
      </c>
      <c r="I30" s="28">
        <f t="shared" si="5"/>
        <v>0</v>
      </c>
      <c r="J30" s="57">
        <f t="shared" si="4"/>
        <v>0</v>
      </c>
      <c r="L30" s="8"/>
      <c r="M30" s="8"/>
    </row>
    <row r="31" spans="1:10" s="2" customFormat="1" ht="30" customHeight="1">
      <c r="A31" s="10">
        <v>11</v>
      </c>
      <c r="B31" s="167" t="s">
        <v>64</v>
      </c>
      <c r="C31" s="25" t="s">
        <v>23</v>
      </c>
      <c r="D31" s="202"/>
      <c r="E31" s="40"/>
      <c r="F31" s="165">
        <v>0</v>
      </c>
      <c r="G31" s="165">
        <v>0</v>
      </c>
      <c r="H31" s="59">
        <f t="shared" si="3"/>
        <v>0</v>
      </c>
      <c r="I31" s="28">
        <f t="shared" si="5"/>
        <v>0</v>
      </c>
      <c r="J31" s="57">
        <f t="shared" si="4"/>
        <v>0</v>
      </c>
    </row>
    <row r="32" spans="1:10" s="2" customFormat="1" ht="30" customHeight="1">
      <c r="A32" s="10">
        <v>12</v>
      </c>
      <c r="B32" s="167" t="s">
        <v>64</v>
      </c>
      <c r="C32" s="25" t="s">
        <v>22</v>
      </c>
      <c r="D32" s="202"/>
      <c r="E32" s="40"/>
      <c r="F32" s="165">
        <v>0</v>
      </c>
      <c r="G32" s="165">
        <v>0</v>
      </c>
      <c r="H32" s="59">
        <f t="shared" si="3"/>
        <v>0</v>
      </c>
      <c r="I32" s="28">
        <f t="shared" si="5"/>
        <v>0</v>
      </c>
      <c r="J32" s="57">
        <f t="shared" si="4"/>
        <v>0</v>
      </c>
    </row>
    <row r="33" spans="1:10" s="2" customFormat="1" ht="30" customHeight="1">
      <c r="A33" s="10">
        <v>13</v>
      </c>
      <c r="B33" s="167" t="s">
        <v>64</v>
      </c>
      <c r="C33" s="25" t="s">
        <v>133</v>
      </c>
      <c r="D33" s="202"/>
      <c r="E33" s="40"/>
      <c r="F33" s="165">
        <v>0</v>
      </c>
      <c r="G33" s="165">
        <v>0</v>
      </c>
      <c r="H33" s="59">
        <f t="shared" si="3"/>
        <v>0</v>
      </c>
      <c r="I33" s="28">
        <f t="shared" si="5"/>
        <v>0</v>
      </c>
      <c r="J33" s="57">
        <f t="shared" si="4"/>
        <v>0</v>
      </c>
    </row>
    <row r="34" spans="1:10" s="2" customFormat="1" ht="30" customHeight="1">
      <c r="A34" s="10">
        <v>14</v>
      </c>
      <c r="B34" s="167" t="s">
        <v>64</v>
      </c>
      <c r="C34" s="26" t="s">
        <v>134</v>
      </c>
      <c r="D34" s="202"/>
      <c r="E34" s="40"/>
      <c r="F34" s="165">
        <v>0</v>
      </c>
      <c r="G34" s="165">
        <v>0</v>
      </c>
      <c r="H34" s="59">
        <f t="shared" si="3"/>
        <v>0</v>
      </c>
      <c r="I34" s="28">
        <f t="shared" si="5"/>
        <v>0</v>
      </c>
      <c r="J34" s="57">
        <f t="shared" si="4"/>
        <v>0</v>
      </c>
    </row>
    <row r="35" spans="1:10" s="2" customFormat="1" ht="3" customHeight="1">
      <c r="A35" s="16"/>
      <c r="B35" s="7"/>
      <c r="C35" s="7"/>
      <c r="D35" s="7"/>
      <c r="E35" s="7"/>
      <c r="F35" s="7"/>
      <c r="G35" s="7"/>
      <c r="H35" s="7"/>
      <c r="I35" s="7"/>
      <c r="J35" s="50"/>
    </row>
    <row r="36" spans="1:10" s="2" customFormat="1" ht="18" customHeight="1" thickBot="1">
      <c r="A36" s="332" t="s">
        <v>45</v>
      </c>
      <c r="B36" s="333"/>
      <c r="C36" s="333"/>
      <c r="D36" s="333"/>
      <c r="E36" s="333"/>
      <c r="F36" s="333"/>
      <c r="G36" s="333"/>
      <c r="H36" s="333"/>
      <c r="I36" s="334"/>
      <c r="J36" s="58">
        <f>ROUND((SUM(J9:J18,J21:J34)),0)</f>
        <v>0</v>
      </c>
    </row>
    <row r="37" spans="1:11" s="2" customFormat="1" ht="12" customHeight="1">
      <c r="A37" s="285" t="s">
        <v>8</v>
      </c>
      <c r="B37" s="286"/>
      <c r="C37" s="286"/>
      <c r="D37" s="286"/>
      <c r="E37" s="286"/>
      <c r="F37" s="286"/>
      <c r="G37" s="286"/>
      <c r="H37" s="286"/>
      <c r="I37" s="286"/>
      <c r="J37" s="287"/>
      <c r="K37" s="4"/>
    </row>
    <row r="38" spans="1:10" s="17" customFormat="1" ht="18" customHeight="1" thickBot="1">
      <c r="A38" s="291"/>
      <c r="B38" s="292"/>
      <c r="C38" s="292"/>
      <c r="D38" s="292"/>
      <c r="E38" s="292"/>
      <c r="F38" s="292"/>
      <c r="G38" s="292"/>
      <c r="H38" s="292"/>
      <c r="I38" s="292"/>
      <c r="J38" s="293"/>
    </row>
    <row r="39" spans="1:10" s="2" customFormat="1" ht="14.25" customHeight="1">
      <c r="A39" s="37">
        <v>1</v>
      </c>
      <c r="B39" s="309" t="s">
        <v>139</v>
      </c>
      <c r="C39" s="310"/>
      <c r="D39" s="310"/>
      <c r="E39" s="310"/>
      <c r="F39" s="310"/>
      <c r="G39" s="310"/>
      <c r="H39" s="310"/>
      <c r="I39" s="311"/>
      <c r="J39" s="214">
        <f>ROUND((0.23*(J9+J10+J11+J12+J13+J14+J15+J16+J17+J18+J24+J25+J27+J28+J33)),0)</f>
        <v>0</v>
      </c>
    </row>
    <row r="40" spans="1:15" s="2" customFormat="1" ht="14.25" customHeight="1">
      <c r="A40" s="19">
        <v>2</v>
      </c>
      <c r="B40" s="210" t="s">
        <v>145</v>
      </c>
      <c r="C40" s="211"/>
      <c r="D40" s="211"/>
      <c r="E40" s="211"/>
      <c r="F40" s="211"/>
      <c r="G40" s="211"/>
      <c r="H40" s="211"/>
      <c r="I40" s="212"/>
      <c r="J40" s="215">
        <f>ROUND((0.31*(J21+J22+J23)),0)</f>
        <v>0</v>
      </c>
      <c r="O40" s="216"/>
    </row>
    <row r="41" spans="1:10" s="2" customFormat="1" ht="14.25" customHeight="1">
      <c r="A41" s="10">
        <v>3</v>
      </c>
      <c r="B41" s="272" t="s">
        <v>141</v>
      </c>
      <c r="C41" s="273"/>
      <c r="D41" s="273"/>
      <c r="E41" s="273"/>
      <c r="F41" s="273"/>
      <c r="G41" s="273"/>
      <c r="H41" s="273"/>
      <c r="I41" s="281"/>
      <c r="J41" s="62">
        <f>ROUND((0.081*(J26+J29+J30+J34)),0)</f>
        <v>0</v>
      </c>
    </row>
    <row r="42" spans="1:10" s="2" customFormat="1" ht="14.25" customHeight="1">
      <c r="A42" s="10">
        <v>4</v>
      </c>
      <c r="B42" s="272" t="s">
        <v>143</v>
      </c>
      <c r="C42" s="273"/>
      <c r="D42" s="273"/>
      <c r="E42" s="273"/>
      <c r="F42" s="273"/>
      <c r="G42" s="273"/>
      <c r="H42" s="273"/>
      <c r="I42" s="281"/>
      <c r="J42" s="62">
        <f>ROUND((0.017*(J32)),0)</f>
        <v>0</v>
      </c>
    </row>
    <row r="43" spans="1:10" s="2" customFormat="1" ht="14.25" customHeight="1">
      <c r="A43" s="10">
        <v>5</v>
      </c>
      <c r="B43" s="272" t="s">
        <v>142</v>
      </c>
      <c r="C43" s="273"/>
      <c r="D43" s="273"/>
      <c r="E43" s="273"/>
      <c r="F43" s="273"/>
      <c r="G43" s="273"/>
      <c r="H43" s="273"/>
      <c r="I43" s="281"/>
      <c r="J43" s="62">
        <f>ROUND((0.09*(J31)),0)</f>
        <v>0</v>
      </c>
    </row>
    <row r="44" spans="1:10" s="2" customFormat="1" ht="3" customHeight="1">
      <c r="A44" s="21"/>
      <c r="B44" s="22"/>
      <c r="C44" s="23"/>
      <c r="D44" s="22"/>
      <c r="E44" s="22"/>
      <c r="F44" s="24"/>
      <c r="G44" s="24"/>
      <c r="H44" s="24"/>
      <c r="I44" s="24"/>
      <c r="J44" s="38"/>
    </row>
    <row r="45" spans="1:10" s="2" customFormat="1" ht="18" customHeight="1">
      <c r="A45" s="329" t="s">
        <v>44</v>
      </c>
      <c r="B45" s="330"/>
      <c r="C45" s="330"/>
      <c r="D45" s="330"/>
      <c r="E45" s="330"/>
      <c r="F45" s="330"/>
      <c r="G45" s="330"/>
      <c r="H45" s="330"/>
      <c r="I45" s="331"/>
      <c r="J45" s="63">
        <f>ROUND((SUM(J39:J43)),0)</f>
        <v>0</v>
      </c>
    </row>
    <row r="46" spans="1:10" s="2" customFormat="1" ht="3" customHeight="1">
      <c r="A46" s="21"/>
      <c r="B46" s="22"/>
      <c r="C46" s="23"/>
      <c r="D46" s="22"/>
      <c r="E46" s="22"/>
      <c r="F46" s="24"/>
      <c r="G46" s="24"/>
      <c r="H46" s="24"/>
      <c r="I46" s="24"/>
      <c r="J46" s="38"/>
    </row>
    <row r="47" spans="1:10" s="2" customFormat="1" ht="18" customHeight="1" thickBot="1">
      <c r="A47" s="332" t="s">
        <v>51</v>
      </c>
      <c r="B47" s="333"/>
      <c r="C47" s="333"/>
      <c r="D47" s="333"/>
      <c r="E47" s="333"/>
      <c r="F47" s="333"/>
      <c r="G47" s="333"/>
      <c r="H47" s="333"/>
      <c r="I47" s="334"/>
      <c r="J47" s="64">
        <f>ROUND((SUM(J36,J45)),0)</f>
        <v>0</v>
      </c>
    </row>
    <row r="48" spans="1:10" ht="109.5" customHeight="1" thickBot="1">
      <c r="A48" s="335" t="s">
        <v>92</v>
      </c>
      <c r="B48" s="336"/>
      <c r="C48" s="336"/>
      <c r="D48" s="336"/>
      <c r="E48" s="336"/>
      <c r="F48" s="336"/>
      <c r="G48" s="336"/>
      <c r="H48" s="336"/>
      <c r="I48" s="336"/>
      <c r="J48" s="337"/>
    </row>
    <row r="49" spans="1:11" ht="30.75" customHeight="1" thickBot="1">
      <c r="A49" s="318" t="s">
        <v>121</v>
      </c>
      <c r="B49" s="319"/>
      <c r="C49" s="346">
        <f>C3</f>
        <v>0</v>
      </c>
      <c r="D49" s="347"/>
      <c r="E49" s="320" t="s">
        <v>85</v>
      </c>
      <c r="F49" s="321"/>
      <c r="G49" s="348">
        <f>G3</f>
        <v>0</v>
      </c>
      <c r="H49" s="349"/>
      <c r="I49" s="356"/>
      <c r="J49" s="354" t="str">
        <f>J3</f>
        <v>no</v>
      </c>
      <c r="K49" s="5"/>
    </row>
    <row r="50" spans="1:11" ht="30.75" customHeight="1" thickBot="1">
      <c r="A50" s="318" t="s">
        <v>37</v>
      </c>
      <c r="B50" s="319"/>
      <c r="C50" s="346">
        <f>C4</f>
        <v>0</v>
      </c>
      <c r="D50" s="347"/>
      <c r="E50" s="320" t="s">
        <v>31</v>
      </c>
      <c r="F50" s="321"/>
      <c r="G50" s="352">
        <f>G4</f>
        <v>0</v>
      </c>
      <c r="H50" s="353"/>
      <c r="I50" s="357"/>
      <c r="J50" s="355"/>
      <c r="K50" s="5"/>
    </row>
    <row r="51" spans="1:11" ht="30.75" customHeight="1" thickBot="1">
      <c r="A51" s="318" t="s">
        <v>0</v>
      </c>
      <c r="B51" s="319"/>
      <c r="C51" s="346">
        <f>C5</f>
        <v>0</v>
      </c>
      <c r="D51" s="347"/>
      <c r="E51" s="320" t="s">
        <v>36</v>
      </c>
      <c r="F51" s="321"/>
      <c r="G51" s="344">
        <f>G5</f>
        <v>0</v>
      </c>
      <c r="H51" s="345"/>
      <c r="I51" s="358"/>
      <c r="J51" s="79" t="s">
        <v>52</v>
      </c>
      <c r="K51" s="6"/>
    </row>
    <row r="52" spans="1:11" s="2" customFormat="1" ht="12" customHeight="1">
      <c r="A52" s="285" t="s">
        <v>27</v>
      </c>
      <c r="B52" s="286"/>
      <c r="C52" s="286"/>
      <c r="D52" s="286"/>
      <c r="E52" s="286"/>
      <c r="F52" s="286"/>
      <c r="G52" s="286"/>
      <c r="H52" s="286"/>
      <c r="I52" s="286"/>
      <c r="J52" s="287"/>
      <c r="K52" s="4"/>
    </row>
    <row r="53" spans="1:10" s="17" customFormat="1" ht="18" customHeight="1" thickBot="1">
      <c r="A53" s="288"/>
      <c r="B53" s="289"/>
      <c r="C53" s="289"/>
      <c r="D53" s="289"/>
      <c r="E53" s="289"/>
      <c r="F53" s="289"/>
      <c r="G53" s="289"/>
      <c r="H53" s="289"/>
      <c r="I53" s="289"/>
      <c r="J53" s="290"/>
    </row>
    <row r="54" spans="1:10" s="2" customFormat="1" ht="15">
      <c r="A54" s="19">
        <v>1</v>
      </c>
      <c r="B54" s="139" t="s">
        <v>137</v>
      </c>
      <c r="C54" s="140"/>
      <c r="D54" s="140"/>
      <c r="E54" s="140"/>
      <c r="F54" s="140"/>
      <c r="G54" s="140"/>
      <c r="H54" s="140"/>
      <c r="I54" s="141"/>
      <c r="J54" s="138"/>
    </row>
    <row r="55" spans="1:10" s="2" customFormat="1" ht="15">
      <c r="A55" s="10">
        <v>2</v>
      </c>
      <c r="B55" s="312" t="s">
        <v>38</v>
      </c>
      <c r="C55" s="313"/>
      <c r="D55" s="313"/>
      <c r="E55" s="313"/>
      <c r="F55" s="313"/>
      <c r="G55" s="313"/>
      <c r="H55" s="313"/>
      <c r="I55" s="314"/>
      <c r="J55" s="66">
        <v>0</v>
      </c>
    </row>
    <row r="56" spans="1:10" s="2" customFormat="1" ht="3" customHeight="1">
      <c r="A56" s="21"/>
      <c r="B56" s="22"/>
      <c r="C56" s="23"/>
      <c r="D56" s="22"/>
      <c r="E56" s="22"/>
      <c r="F56" s="24"/>
      <c r="G56" s="24"/>
      <c r="H56" s="24"/>
      <c r="I56" s="24"/>
      <c r="J56" s="161"/>
    </row>
    <row r="57" spans="1:10" s="2" customFormat="1" ht="18" customHeight="1" thickBot="1">
      <c r="A57" s="278" t="s">
        <v>46</v>
      </c>
      <c r="B57" s="279"/>
      <c r="C57" s="279"/>
      <c r="D57" s="279"/>
      <c r="E57" s="279"/>
      <c r="F57" s="279"/>
      <c r="G57" s="279"/>
      <c r="H57" s="279"/>
      <c r="I57" s="280"/>
      <c r="J57" s="158">
        <f>ROUND((SUM(J54:J55)),0)</f>
        <v>0</v>
      </c>
    </row>
    <row r="58" spans="1:11" s="2" customFormat="1" ht="12" customHeight="1">
      <c r="A58" s="285" t="s">
        <v>9</v>
      </c>
      <c r="B58" s="286"/>
      <c r="C58" s="286"/>
      <c r="D58" s="286"/>
      <c r="E58" s="286"/>
      <c r="F58" s="286"/>
      <c r="G58" s="286"/>
      <c r="H58" s="286"/>
      <c r="I58" s="286"/>
      <c r="J58" s="287"/>
      <c r="K58" s="4"/>
    </row>
    <row r="59" spans="1:10" s="17" customFormat="1" ht="18" customHeight="1" thickBot="1">
      <c r="A59" s="288"/>
      <c r="B59" s="289"/>
      <c r="C59" s="289"/>
      <c r="D59" s="289"/>
      <c r="E59" s="289"/>
      <c r="F59" s="289"/>
      <c r="G59" s="289"/>
      <c r="H59" s="289"/>
      <c r="I59" s="289"/>
      <c r="J59" s="290"/>
    </row>
    <row r="60" spans="1:10" s="2" customFormat="1" ht="15">
      <c r="A60" s="19">
        <v>1</v>
      </c>
      <c r="B60" s="282" t="s">
        <v>10</v>
      </c>
      <c r="C60" s="283"/>
      <c r="D60" s="283"/>
      <c r="E60" s="283"/>
      <c r="F60" s="283"/>
      <c r="G60" s="283"/>
      <c r="H60" s="283"/>
      <c r="I60" s="284"/>
      <c r="J60" s="138"/>
    </row>
    <row r="61" spans="1:10" s="2" customFormat="1" ht="15">
      <c r="A61" s="10">
        <v>2</v>
      </c>
      <c r="B61" s="269" t="s">
        <v>11</v>
      </c>
      <c r="C61" s="270"/>
      <c r="D61" s="270"/>
      <c r="E61" s="270"/>
      <c r="F61" s="270"/>
      <c r="G61" s="270"/>
      <c r="H61" s="270"/>
      <c r="I61" s="271"/>
      <c r="J61" s="66">
        <v>0</v>
      </c>
    </row>
    <row r="62" spans="1:10" s="2" customFormat="1" ht="3" customHeight="1">
      <c r="A62" s="21"/>
      <c r="B62" s="22"/>
      <c r="C62" s="23"/>
      <c r="D62" s="22"/>
      <c r="E62" s="22"/>
      <c r="F62" s="24"/>
      <c r="G62" s="24"/>
      <c r="H62" s="24"/>
      <c r="I62" s="24"/>
      <c r="J62" s="161"/>
    </row>
    <row r="63" spans="1:10" s="2" customFormat="1" ht="18" customHeight="1" thickBot="1">
      <c r="A63" s="294" t="s">
        <v>47</v>
      </c>
      <c r="B63" s="295"/>
      <c r="C63" s="295"/>
      <c r="D63" s="295"/>
      <c r="E63" s="295"/>
      <c r="F63" s="295"/>
      <c r="G63" s="295"/>
      <c r="H63" s="295"/>
      <c r="I63" s="296"/>
      <c r="J63" s="58">
        <f>ROUND((SUM(J60:J61)),0)</f>
        <v>0</v>
      </c>
    </row>
    <row r="64" spans="1:11" s="2" customFormat="1" ht="12" customHeight="1">
      <c r="A64" s="285" t="s">
        <v>12</v>
      </c>
      <c r="B64" s="286"/>
      <c r="C64" s="286"/>
      <c r="D64" s="286"/>
      <c r="E64" s="286"/>
      <c r="F64" s="286"/>
      <c r="G64" s="286"/>
      <c r="H64" s="286"/>
      <c r="I64" s="286"/>
      <c r="J64" s="287"/>
      <c r="K64" s="4"/>
    </row>
    <row r="65" spans="1:10" s="17" customFormat="1" ht="18" customHeight="1" thickBot="1">
      <c r="A65" s="288"/>
      <c r="B65" s="289"/>
      <c r="C65" s="289"/>
      <c r="D65" s="289"/>
      <c r="E65" s="289"/>
      <c r="F65" s="289"/>
      <c r="G65" s="289"/>
      <c r="H65" s="289"/>
      <c r="I65" s="289"/>
      <c r="J65" s="290"/>
    </row>
    <row r="66" spans="1:10" s="2" customFormat="1" ht="15">
      <c r="A66" s="20">
        <v>1</v>
      </c>
      <c r="B66" s="282" t="s">
        <v>13</v>
      </c>
      <c r="C66" s="283"/>
      <c r="D66" s="283"/>
      <c r="E66" s="283"/>
      <c r="F66" s="283"/>
      <c r="G66" s="283"/>
      <c r="H66" s="283"/>
      <c r="I66" s="284"/>
      <c r="J66" s="138">
        <v>0</v>
      </c>
    </row>
    <row r="67" spans="1:10" s="2" customFormat="1" ht="15">
      <c r="A67" s="15">
        <v>2</v>
      </c>
      <c r="B67" s="269" t="s">
        <v>14</v>
      </c>
      <c r="C67" s="270"/>
      <c r="D67" s="270"/>
      <c r="E67" s="270"/>
      <c r="F67" s="270"/>
      <c r="G67" s="270"/>
      <c r="H67" s="270"/>
      <c r="I67" s="271"/>
      <c r="J67" s="66">
        <v>0</v>
      </c>
    </row>
    <row r="68" spans="1:10" s="2" customFormat="1" ht="15">
      <c r="A68" s="15">
        <v>3</v>
      </c>
      <c r="B68" s="269" t="s">
        <v>15</v>
      </c>
      <c r="C68" s="270"/>
      <c r="D68" s="270"/>
      <c r="E68" s="270"/>
      <c r="F68" s="270"/>
      <c r="G68" s="270"/>
      <c r="H68" s="270"/>
      <c r="I68" s="271"/>
      <c r="J68" s="66">
        <v>0</v>
      </c>
    </row>
    <row r="69" spans="1:10" s="2" customFormat="1" ht="15">
      <c r="A69" s="15">
        <v>4</v>
      </c>
      <c r="B69" s="269" t="s">
        <v>5</v>
      </c>
      <c r="C69" s="270"/>
      <c r="D69" s="270"/>
      <c r="E69" s="270"/>
      <c r="F69" s="270"/>
      <c r="G69" s="270"/>
      <c r="H69" s="270"/>
      <c r="I69" s="271"/>
      <c r="J69" s="66">
        <v>0</v>
      </c>
    </row>
    <row r="70" spans="1:10" s="2" customFormat="1" ht="3" customHeight="1">
      <c r="A70" s="21"/>
      <c r="B70" s="22"/>
      <c r="C70" s="23"/>
      <c r="D70" s="22"/>
      <c r="E70" s="22"/>
      <c r="F70" s="24"/>
      <c r="G70" s="24"/>
      <c r="H70" s="24"/>
      <c r="I70" s="24"/>
      <c r="J70" s="161"/>
    </row>
    <row r="71" spans="1:10" s="2" customFormat="1" ht="18" customHeight="1" thickBot="1">
      <c r="A71" s="294" t="s">
        <v>48</v>
      </c>
      <c r="B71" s="295"/>
      <c r="C71" s="295"/>
      <c r="D71" s="295"/>
      <c r="E71" s="295"/>
      <c r="F71" s="295"/>
      <c r="G71" s="295"/>
      <c r="H71" s="295"/>
      <c r="I71" s="296"/>
      <c r="J71" s="58">
        <f>ROUND((SUM(J66:J69)),0)</f>
        <v>0</v>
      </c>
    </row>
    <row r="72" spans="1:11" s="2" customFormat="1" ht="12" customHeight="1">
      <c r="A72" s="285" t="s">
        <v>16</v>
      </c>
      <c r="B72" s="286"/>
      <c r="C72" s="286"/>
      <c r="D72" s="286"/>
      <c r="E72" s="286"/>
      <c r="F72" s="286"/>
      <c r="G72" s="286"/>
      <c r="H72" s="286"/>
      <c r="I72" s="286"/>
      <c r="J72" s="287"/>
      <c r="K72" s="4"/>
    </row>
    <row r="73" spans="1:10" s="17" customFormat="1" ht="18" customHeight="1" thickBot="1">
      <c r="A73" s="291"/>
      <c r="B73" s="292"/>
      <c r="C73" s="292"/>
      <c r="D73" s="292"/>
      <c r="E73" s="292"/>
      <c r="F73" s="292"/>
      <c r="G73" s="292"/>
      <c r="H73" s="292"/>
      <c r="I73" s="292"/>
      <c r="J73" s="293"/>
    </row>
    <row r="74" spans="1:10" s="2" customFormat="1" ht="15">
      <c r="A74" s="37">
        <v>1</v>
      </c>
      <c r="B74" s="309" t="s">
        <v>17</v>
      </c>
      <c r="C74" s="310"/>
      <c r="D74" s="310"/>
      <c r="E74" s="310"/>
      <c r="F74" s="310"/>
      <c r="G74" s="310"/>
      <c r="H74" s="310"/>
      <c r="I74" s="311"/>
      <c r="J74" s="67"/>
    </row>
    <row r="75" spans="1:10" s="2" customFormat="1" ht="15">
      <c r="A75" s="10">
        <v>2</v>
      </c>
      <c r="B75" s="326" t="s">
        <v>39</v>
      </c>
      <c r="C75" s="327"/>
      <c r="D75" s="327"/>
      <c r="E75" s="327"/>
      <c r="F75" s="327"/>
      <c r="G75" s="327"/>
      <c r="H75" s="327"/>
      <c r="I75" s="328"/>
      <c r="J75" s="68"/>
    </row>
    <row r="76" spans="1:10" s="2" customFormat="1" ht="15">
      <c r="A76" s="10">
        <v>3</v>
      </c>
      <c r="B76" s="272" t="s">
        <v>18</v>
      </c>
      <c r="C76" s="273"/>
      <c r="D76" s="273"/>
      <c r="E76" s="273"/>
      <c r="F76" s="273"/>
      <c r="G76" s="273"/>
      <c r="H76" s="273"/>
      <c r="I76" s="281"/>
      <c r="J76" s="68">
        <v>0</v>
      </c>
    </row>
    <row r="77" spans="1:10" s="2" customFormat="1" ht="15">
      <c r="A77" s="10">
        <v>4</v>
      </c>
      <c r="B77" s="272" t="s">
        <v>19</v>
      </c>
      <c r="C77" s="273"/>
      <c r="D77" s="273"/>
      <c r="E77" s="273"/>
      <c r="F77" s="273"/>
      <c r="G77" s="273"/>
      <c r="H77" s="273"/>
      <c r="I77" s="281"/>
      <c r="J77" s="69">
        <v>0</v>
      </c>
    </row>
    <row r="78" spans="1:13" s="2" customFormat="1" ht="15">
      <c r="A78" s="10">
        <v>5</v>
      </c>
      <c r="B78" s="179" t="s">
        <v>123</v>
      </c>
      <c r="C78" s="156"/>
      <c r="D78" s="156"/>
      <c r="E78" s="156"/>
      <c r="F78" s="156"/>
      <c r="G78" s="174"/>
      <c r="H78" s="156"/>
      <c r="I78" s="124"/>
      <c r="J78" s="69">
        <v>0</v>
      </c>
      <c r="M78" s="2" t="s">
        <v>64</v>
      </c>
    </row>
    <row r="79" spans="1:10" s="2" customFormat="1" ht="15">
      <c r="A79" s="10">
        <v>6</v>
      </c>
      <c r="B79" s="312" t="s">
        <v>5</v>
      </c>
      <c r="C79" s="313"/>
      <c r="D79" s="313"/>
      <c r="E79" s="313"/>
      <c r="F79" s="313"/>
      <c r="G79" s="313"/>
      <c r="H79" s="313"/>
      <c r="I79" s="314"/>
      <c r="J79" s="68">
        <v>0</v>
      </c>
    </row>
    <row r="80" spans="1:10" s="17" customFormat="1" ht="3" customHeight="1">
      <c r="A80" s="46"/>
      <c r="B80" s="47"/>
      <c r="C80" s="47"/>
      <c r="D80" s="47"/>
      <c r="E80" s="47"/>
      <c r="F80" s="47"/>
      <c r="G80" s="47"/>
      <c r="H80" s="47"/>
      <c r="I80" s="47"/>
      <c r="J80" s="159"/>
    </row>
    <row r="81" spans="1:10" s="2" customFormat="1" ht="15">
      <c r="A81" s="260">
        <v>7</v>
      </c>
      <c r="B81" s="263" t="s">
        <v>65</v>
      </c>
      <c r="C81" s="264"/>
      <c r="D81" s="269" t="s">
        <v>70</v>
      </c>
      <c r="E81" s="270"/>
      <c r="F81" s="270"/>
      <c r="G81" s="270"/>
      <c r="H81" s="270"/>
      <c r="I81" s="271"/>
      <c r="J81" s="70">
        <v>0</v>
      </c>
    </row>
    <row r="82" spans="1:10" s="2" customFormat="1" ht="15">
      <c r="A82" s="261"/>
      <c r="B82" s="265"/>
      <c r="C82" s="266"/>
      <c r="D82" s="272" t="s">
        <v>71</v>
      </c>
      <c r="E82" s="273"/>
      <c r="F82" s="274"/>
      <c r="G82" s="274"/>
      <c r="H82" s="274"/>
      <c r="I82" s="275"/>
      <c r="J82" s="68">
        <v>0</v>
      </c>
    </row>
    <row r="83" spans="1:10" s="2" customFormat="1" ht="15">
      <c r="A83" s="261"/>
      <c r="B83" s="265"/>
      <c r="C83" s="266"/>
      <c r="D83" s="272" t="s">
        <v>72</v>
      </c>
      <c r="E83" s="273"/>
      <c r="F83" s="276"/>
      <c r="G83" s="276"/>
      <c r="H83" s="276"/>
      <c r="I83" s="277"/>
      <c r="J83" s="71">
        <f>ROUND((SUM(J81:J82)),0)</f>
        <v>0</v>
      </c>
    </row>
    <row r="84" spans="1:10" s="2" customFormat="1" ht="15">
      <c r="A84" s="261"/>
      <c r="B84" s="265"/>
      <c r="C84" s="266"/>
      <c r="D84" s="272" t="s">
        <v>73</v>
      </c>
      <c r="E84" s="273"/>
      <c r="F84" s="276"/>
      <c r="G84" s="276"/>
      <c r="H84" s="276"/>
      <c r="I84" s="277"/>
      <c r="J84" s="71">
        <f>ROUND(J83-J85,0)</f>
        <v>0</v>
      </c>
    </row>
    <row r="85" spans="1:10" s="2" customFormat="1" ht="15">
      <c r="A85" s="262"/>
      <c r="B85" s="267"/>
      <c r="C85" s="268"/>
      <c r="D85" s="272" t="s">
        <v>74</v>
      </c>
      <c r="E85" s="273"/>
      <c r="F85" s="276"/>
      <c r="G85" s="276"/>
      <c r="H85" s="276"/>
      <c r="I85" s="277"/>
      <c r="J85" s="71">
        <f>IF(J83&gt;25000,25000,J83)</f>
        <v>0</v>
      </c>
    </row>
    <row r="86" spans="1:10" s="17" customFormat="1" ht="3" customHeight="1">
      <c r="A86" s="46"/>
      <c r="B86" s="47"/>
      <c r="C86" s="47"/>
      <c r="D86" s="47"/>
      <c r="E86" s="47"/>
      <c r="F86" s="47"/>
      <c r="G86" s="47"/>
      <c r="H86" s="47"/>
      <c r="I86" s="47"/>
      <c r="J86" s="159"/>
    </row>
    <row r="87" spans="1:10" s="2" customFormat="1" ht="15">
      <c r="A87" s="260">
        <v>8</v>
      </c>
      <c r="B87" s="263" t="s">
        <v>66</v>
      </c>
      <c r="C87" s="264"/>
      <c r="D87" s="269" t="s">
        <v>75</v>
      </c>
      <c r="E87" s="270"/>
      <c r="F87" s="270"/>
      <c r="G87" s="270"/>
      <c r="H87" s="270"/>
      <c r="I87" s="271"/>
      <c r="J87" s="70">
        <v>0</v>
      </c>
    </row>
    <row r="88" spans="1:10" s="2" customFormat="1" ht="15">
      <c r="A88" s="261"/>
      <c r="B88" s="265"/>
      <c r="C88" s="266"/>
      <c r="D88" s="272" t="s">
        <v>76</v>
      </c>
      <c r="E88" s="273"/>
      <c r="F88" s="274"/>
      <c r="G88" s="274"/>
      <c r="H88" s="274"/>
      <c r="I88" s="275"/>
      <c r="J88" s="68">
        <v>0</v>
      </c>
    </row>
    <row r="89" spans="1:10" s="2" customFormat="1" ht="15">
      <c r="A89" s="261"/>
      <c r="B89" s="265"/>
      <c r="C89" s="266"/>
      <c r="D89" s="272" t="s">
        <v>77</v>
      </c>
      <c r="E89" s="273"/>
      <c r="F89" s="276"/>
      <c r="G89" s="276"/>
      <c r="H89" s="276"/>
      <c r="I89" s="277"/>
      <c r="J89" s="71">
        <f>ROUND((SUM(J87:J88)),0)</f>
        <v>0</v>
      </c>
    </row>
    <row r="90" spans="1:10" s="2" customFormat="1" ht="15">
      <c r="A90" s="261"/>
      <c r="B90" s="265"/>
      <c r="C90" s="266"/>
      <c r="D90" s="272" t="s">
        <v>78</v>
      </c>
      <c r="E90" s="273"/>
      <c r="F90" s="276"/>
      <c r="G90" s="276"/>
      <c r="H90" s="276"/>
      <c r="I90" s="277"/>
      <c r="J90" s="71">
        <f>ROUND(J89-J91,0)</f>
        <v>0</v>
      </c>
    </row>
    <row r="91" spans="1:10" s="2" customFormat="1" ht="15">
      <c r="A91" s="262"/>
      <c r="B91" s="267"/>
      <c r="C91" s="268"/>
      <c r="D91" s="272" t="s">
        <v>79</v>
      </c>
      <c r="E91" s="273"/>
      <c r="F91" s="276"/>
      <c r="G91" s="276"/>
      <c r="H91" s="276"/>
      <c r="I91" s="277"/>
      <c r="J91" s="71">
        <f>IF(J89&gt;25000,25000,J89)</f>
        <v>0</v>
      </c>
    </row>
    <row r="92" spans="1:10" s="17" customFormat="1" ht="3" customHeight="1">
      <c r="A92" s="46"/>
      <c r="B92" s="47"/>
      <c r="C92" s="47"/>
      <c r="D92" s="47"/>
      <c r="E92" s="47"/>
      <c r="F92" s="47"/>
      <c r="G92" s="47"/>
      <c r="H92" s="47"/>
      <c r="I92" s="47"/>
      <c r="J92" s="159"/>
    </row>
    <row r="93" spans="1:10" s="2" customFormat="1" ht="15">
      <c r="A93" s="260">
        <v>9</v>
      </c>
      <c r="B93" s="263" t="s">
        <v>67</v>
      </c>
      <c r="C93" s="264"/>
      <c r="D93" s="269" t="s">
        <v>80</v>
      </c>
      <c r="E93" s="270"/>
      <c r="F93" s="270"/>
      <c r="G93" s="270"/>
      <c r="H93" s="270"/>
      <c r="I93" s="271"/>
      <c r="J93" s="70">
        <v>0</v>
      </c>
    </row>
    <row r="94" spans="1:10" s="2" customFormat="1" ht="15">
      <c r="A94" s="261"/>
      <c r="B94" s="265"/>
      <c r="C94" s="266"/>
      <c r="D94" s="272" t="s">
        <v>81</v>
      </c>
      <c r="E94" s="273"/>
      <c r="F94" s="274"/>
      <c r="G94" s="274"/>
      <c r="H94" s="274"/>
      <c r="I94" s="275"/>
      <c r="J94" s="68">
        <v>0</v>
      </c>
    </row>
    <row r="95" spans="1:10" s="2" customFormat="1" ht="15">
      <c r="A95" s="261"/>
      <c r="B95" s="265"/>
      <c r="C95" s="266"/>
      <c r="D95" s="272" t="s">
        <v>82</v>
      </c>
      <c r="E95" s="273"/>
      <c r="F95" s="276"/>
      <c r="G95" s="276"/>
      <c r="H95" s="276"/>
      <c r="I95" s="277"/>
      <c r="J95" s="71">
        <f>ROUND((SUM(J93:J94)),0)</f>
        <v>0</v>
      </c>
    </row>
    <row r="96" spans="1:10" s="2" customFormat="1" ht="15">
      <c r="A96" s="261"/>
      <c r="B96" s="265"/>
      <c r="C96" s="266"/>
      <c r="D96" s="272" t="s">
        <v>83</v>
      </c>
      <c r="E96" s="273"/>
      <c r="F96" s="276"/>
      <c r="G96" s="276"/>
      <c r="H96" s="276"/>
      <c r="I96" s="277"/>
      <c r="J96" s="71">
        <f>ROUND(J95-J97,0)</f>
        <v>0</v>
      </c>
    </row>
    <row r="97" spans="1:10" s="2" customFormat="1" ht="15">
      <c r="A97" s="262"/>
      <c r="B97" s="267"/>
      <c r="C97" s="268"/>
      <c r="D97" s="272" t="s">
        <v>84</v>
      </c>
      <c r="E97" s="273"/>
      <c r="F97" s="276"/>
      <c r="G97" s="276"/>
      <c r="H97" s="276"/>
      <c r="I97" s="277"/>
      <c r="J97" s="71">
        <f>IF(J95&gt;25000,25000,J95)</f>
        <v>0</v>
      </c>
    </row>
    <row r="98" spans="1:10" s="2" customFormat="1" ht="3" customHeight="1">
      <c r="A98" s="12"/>
      <c r="B98" s="9"/>
      <c r="C98" s="27"/>
      <c r="D98" s="27"/>
      <c r="E98" s="27"/>
      <c r="F98" s="27"/>
      <c r="G98" s="27"/>
      <c r="H98" s="27"/>
      <c r="I98" s="27"/>
      <c r="J98" s="160"/>
    </row>
    <row r="99" spans="1:10" s="2" customFormat="1" ht="15">
      <c r="A99" s="260">
        <v>10</v>
      </c>
      <c r="B99" s="263" t="s">
        <v>125</v>
      </c>
      <c r="C99" s="264"/>
      <c r="D99" s="269" t="s">
        <v>126</v>
      </c>
      <c r="E99" s="270"/>
      <c r="F99" s="270"/>
      <c r="G99" s="270"/>
      <c r="H99" s="270"/>
      <c r="I99" s="271"/>
      <c r="J99" s="70">
        <v>0</v>
      </c>
    </row>
    <row r="100" spans="1:10" s="2" customFormat="1" ht="15">
      <c r="A100" s="261"/>
      <c r="B100" s="265"/>
      <c r="C100" s="266"/>
      <c r="D100" s="272" t="s">
        <v>127</v>
      </c>
      <c r="E100" s="273"/>
      <c r="F100" s="274"/>
      <c r="G100" s="274"/>
      <c r="H100" s="274"/>
      <c r="I100" s="275"/>
      <c r="J100" s="68">
        <v>0</v>
      </c>
    </row>
    <row r="101" spans="1:10" s="2" customFormat="1" ht="15">
      <c r="A101" s="261"/>
      <c r="B101" s="265"/>
      <c r="C101" s="266"/>
      <c r="D101" s="272" t="s">
        <v>128</v>
      </c>
      <c r="E101" s="273"/>
      <c r="F101" s="276"/>
      <c r="G101" s="276"/>
      <c r="H101" s="276"/>
      <c r="I101" s="277"/>
      <c r="J101" s="71">
        <f>ROUND((SUM(J99:J100)),0)</f>
        <v>0</v>
      </c>
    </row>
    <row r="102" spans="1:10" s="2" customFormat="1" ht="15">
      <c r="A102" s="261"/>
      <c r="B102" s="265"/>
      <c r="C102" s="266"/>
      <c r="D102" s="272" t="s">
        <v>129</v>
      </c>
      <c r="E102" s="273"/>
      <c r="F102" s="276"/>
      <c r="G102" s="276"/>
      <c r="H102" s="276"/>
      <c r="I102" s="277"/>
      <c r="J102" s="71">
        <f>ROUND(J101-J103,0)</f>
        <v>0</v>
      </c>
    </row>
    <row r="103" spans="1:10" s="2" customFormat="1" ht="15">
      <c r="A103" s="262"/>
      <c r="B103" s="267"/>
      <c r="C103" s="268"/>
      <c r="D103" s="272" t="s">
        <v>130</v>
      </c>
      <c r="E103" s="273"/>
      <c r="F103" s="276"/>
      <c r="G103" s="276"/>
      <c r="H103" s="276"/>
      <c r="I103" s="277"/>
      <c r="J103" s="71">
        <f>IF(J101&gt;25000,25000,J101)</f>
        <v>0</v>
      </c>
    </row>
    <row r="104" spans="1:10" s="2" customFormat="1" ht="3" customHeight="1">
      <c r="A104" s="12"/>
      <c r="B104" s="9"/>
      <c r="C104" s="27"/>
      <c r="D104" s="27"/>
      <c r="E104" s="27"/>
      <c r="F104" s="27"/>
      <c r="G104" s="27"/>
      <c r="H104" s="27"/>
      <c r="I104" s="27"/>
      <c r="J104" s="160"/>
    </row>
    <row r="105" spans="1:10" s="2" customFormat="1" ht="18" customHeight="1" thickBot="1">
      <c r="A105" s="278" t="s">
        <v>49</v>
      </c>
      <c r="B105" s="279"/>
      <c r="C105" s="279"/>
      <c r="D105" s="279"/>
      <c r="E105" s="279"/>
      <c r="F105" s="279"/>
      <c r="G105" s="279"/>
      <c r="H105" s="279"/>
      <c r="I105" s="280"/>
      <c r="J105" s="72">
        <f>ROUND((SUM(J74:J79,J83,J89,J95,J101)),0)</f>
        <v>0</v>
      </c>
    </row>
    <row r="106" spans="1:11" s="2" customFormat="1" ht="12" customHeight="1">
      <c r="A106" s="285" t="s">
        <v>43</v>
      </c>
      <c r="B106" s="286"/>
      <c r="C106" s="286"/>
      <c r="D106" s="286"/>
      <c r="E106" s="286"/>
      <c r="F106" s="286"/>
      <c r="G106" s="286"/>
      <c r="H106" s="286"/>
      <c r="I106" s="286"/>
      <c r="J106" s="287"/>
      <c r="K106" s="4"/>
    </row>
    <row r="107" spans="1:10" s="17" customFormat="1" ht="18.75" customHeight="1" thickBot="1">
      <c r="A107" s="288"/>
      <c r="B107" s="289"/>
      <c r="C107" s="289"/>
      <c r="D107" s="289"/>
      <c r="E107" s="289"/>
      <c r="F107" s="289"/>
      <c r="G107" s="289"/>
      <c r="H107" s="289"/>
      <c r="I107" s="289"/>
      <c r="J107" s="290"/>
    </row>
    <row r="108" spans="1:10" s="2" customFormat="1" ht="18" customHeight="1" thickBot="1">
      <c r="A108" s="303" t="s">
        <v>50</v>
      </c>
      <c r="B108" s="304"/>
      <c r="C108" s="304"/>
      <c r="D108" s="304"/>
      <c r="E108" s="304"/>
      <c r="F108" s="304"/>
      <c r="G108" s="304"/>
      <c r="H108" s="304"/>
      <c r="I108" s="305"/>
      <c r="J108" s="74">
        <f>ROUND((SUM(J105,J71,J63,J57,J47)),0)</f>
        <v>0</v>
      </c>
    </row>
    <row r="109" spans="1:11" s="2" customFormat="1" ht="12" customHeight="1">
      <c r="A109" s="285" t="s">
        <v>32</v>
      </c>
      <c r="B109" s="286"/>
      <c r="C109" s="286"/>
      <c r="D109" s="286"/>
      <c r="E109" s="286"/>
      <c r="F109" s="286"/>
      <c r="G109" s="286"/>
      <c r="H109" s="286"/>
      <c r="I109" s="286"/>
      <c r="J109" s="287"/>
      <c r="K109" s="4"/>
    </row>
    <row r="110" spans="1:10" s="17" customFormat="1" ht="18" customHeight="1" thickBot="1">
      <c r="A110" s="291"/>
      <c r="B110" s="292"/>
      <c r="C110" s="292"/>
      <c r="D110" s="292"/>
      <c r="E110" s="292"/>
      <c r="F110" s="292"/>
      <c r="G110" s="292"/>
      <c r="H110" s="292"/>
      <c r="I110" s="292"/>
      <c r="J110" s="293"/>
    </row>
    <row r="111" spans="1:10" s="2" customFormat="1" ht="14.25" customHeight="1">
      <c r="A111" s="37">
        <v>1</v>
      </c>
      <c r="B111" s="309" t="s">
        <v>33</v>
      </c>
      <c r="C111" s="310"/>
      <c r="D111" s="310"/>
      <c r="E111" s="310"/>
      <c r="F111" s="310"/>
      <c r="G111" s="310"/>
      <c r="H111" s="310"/>
      <c r="I111" s="311"/>
      <c r="J111" s="151">
        <f>ROUND((J108-(J84+J90+J96+J102+J78+J71+J57)),0)</f>
        <v>0</v>
      </c>
    </row>
    <row r="112" spans="1:10" s="2" customFormat="1" ht="14.25" customHeight="1">
      <c r="A112" s="10">
        <v>2</v>
      </c>
      <c r="B112" s="272" t="s">
        <v>40</v>
      </c>
      <c r="C112" s="273"/>
      <c r="D112" s="273"/>
      <c r="E112" s="273"/>
      <c r="F112" s="273"/>
      <c r="G112" s="273"/>
      <c r="H112" s="273"/>
      <c r="I112" s="281"/>
      <c r="J112" s="153"/>
    </row>
    <row r="113" spans="1:10" s="2" customFormat="1" ht="3" customHeight="1">
      <c r="A113" s="11"/>
      <c r="B113" s="30"/>
      <c r="C113" s="31"/>
      <c r="D113" s="30"/>
      <c r="E113" s="30"/>
      <c r="F113" s="27"/>
      <c r="G113" s="27"/>
      <c r="H113" s="27"/>
      <c r="I113" s="27"/>
      <c r="J113" s="161"/>
    </row>
    <row r="114" spans="1:10" s="2" customFormat="1" ht="18" customHeight="1" thickBot="1">
      <c r="A114" s="306" t="s">
        <v>35</v>
      </c>
      <c r="B114" s="307"/>
      <c r="C114" s="307"/>
      <c r="D114" s="307"/>
      <c r="E114" s="307"/>
      <c r="F114" s="307"/>
      <c r="G114" s="307"/>
      <c r="H114" s="307"/>
      <c r="I114" s="308"/>
      <c r="J114" s="74">
        <f>IF(OR(J112=0.1,J112=0.15),(ROUND(J112*J108,0)),(ROUND(J112*J111,0)))</f>
        <v>0</v>
      </c>
    </row>
    <row r="115" spans="1:11" s="2" customFormat="1" ht="12" customHeight="1">
      <c r="A115" s="285" t="s">
        <v>41</v>
      </c>
      <c r="B115" s="286"/>
      <c r="C115" s="286"/>
      <c r="D115" s="286"/>
      <c r="E115" s="286"/>
      <c r="F115" s="286"/>
      <c r="G115" s="286"/>
      <c r="H115" s="286"/>
      <c r="I115" s="286"/>
      <c r="J115" s="287"/>
      <c r="K115" s="4"/>
    </row>
    <row r="116" spans="1:10" s="17" customFormat="1" ht="18" customHeight="1" thickBot="1">
      <c r="A116" s="288"/>
      <c r="B116" s="289"/>
      <c r="C116" s="289"/>
      <c r="D116" s="289"/>
      <c r="E116" s="289"/>
      <c r="F116" s="289"/>
      <c r="G116" s="289"/>
      <c r="H116" s="289"/>
      <c r="I116" s="289"/>
      <c r="J116" s="290"/>
    </row>
    <row r="117" spans="1:10" s="2" customFormat="1" ht="18" customHeight="1" thickBot="1">
      <c r="A117" s="303" t="s">
        <v>34</v>
      </c>
      <c r="B117" s="304"/>
      <c r="C117" s="304"/>
      <c r="D117" s="304"/>
      <c r="E117" s="304"/>
      <c r="F117" s="304"/>
      <c r="G117" s="304"/>
      <c r="H117" s="304"/>
      <c r="I117" s="305"/>
      <c r="J117" s="74">
        <f>ROUND(J114+J108,0)</f>
        <v>0</v>
      </c>
    </row>
    <row r="118" spans="1:11" s="2" customFormat="1" ht="12" customHeight="1">
      <c r="A118" s="285" t="s">
        <v>42</v>
      </c>
      <c r="B118" s="286"/>
      <c r="C118" s="286"/>
      <c r="D118" s="286"/>
      <c r="E118" s="286"/>
      <c r="F118" s="286"/>
      <c r="G118" s="286"/>
      <c r="H118" s="286"/>
      <c r="I118" s="286"/>
      <c r="J118" s="287"/>
      <c r="K118" s="4"/>
    </row>
    <row r="119" spans="1:10" s="17" customFormat="1" ht="18" customHeight="1" thickBot="1">
      <c r="A119" s="291"/>
      <c r="B119" s="292"/>
      <c r="C119" s="292"/>
      <c r="D119" s="292"/>
      <c r="E119" s="292"/>
      <c r="F119" s="292"/>
      <c r="G119" s="292"/>
      <c r="H119" s="292"/>
      <c r="I119" s="292"/>
      <c r="J119" s="293"/>
    </row>
    <row r="120" spans="1:10" s="3" customFormat="1" ht="18" customHeight="1" thickBot="1">
      <c r="A120" s="297" t="s">
        <v>24</v>
      </c>
      <c r="B120" s="298"/>
      <c r="C120" s="298"/>
      <c r="D120" s="298"/>
      <c r="E120" s="298"/>
      <c r="F120" s="298"/>
      <c r="G120" s="298"/>
      <c r="H120" s="298"/>
      <c r="I120" s="299"/>
      <c r="J120" s="162">
        <v>0</v>
      </c>
    </row>
    <row r="121" spans="1:11" s="2" customFormat="1" ht="12" customHeight="1">
      <c r="A121" s="285" t="s">
        <v>25</v>
      </c>
      <c r="B121" s="286"/>
      <c r="C121" s="286"/>
      <c r="D121" s="286"/>
      <c r="E121" s="286"/>
      <c r="F121" s="286"/>
      <c r="G121" s="286"/>
      <c r="H121" s="286"/>
      <c r="I121" s="286"/>
      <c r="J121" s="287"/>
      <c r="K121" s="4"/>
    </row>
    <row r="122" spans="1:10" s="17" customFormat="1" ht="18" customHeight="1" thickBot="1">
      <c r="A122" s="291"/>
      <c r="B122" s="292"/>
      <c r="C122" s="292"/>
      <c r="D122" s="292"/>
      <c r="E122" s="292"/>
      <c r="F122" s="292"/>
      <c r="G122" s="292"/>
      <c r="H122" s="292"/>
      <c r="I122" s="292"/>
      <c r="J122" s="293"/>
    </row>
    <row r="123" spans="1:10" ht="33.75" customHeight="1" thickBot="1">
      <c r="A123" s="300" t="s">
        <v>26</v>
      </c>
      <c r="B123" s="301"/>
      <c r="C123" s="301"/>
      <c r="D123" s="301"/>
      <c r="E123" s="301"/>
      <c r="F123" s="301"/>
      <c r="G123" s="301"/>
      <c r="H123" s="301"/>
      <c r="I123" s="302"/>
      <c r="J123" s="75">
        <f>ROUND(J117-J120,0)</f>
        <v>0</v>
      </c>
    </row>
    <row r="125" spans="2:5" ht="18.75">
      <c r="B125" s="258"/>
      <c r="C125" s="258"/>
      <c r="D125" s="259" t="s">
        <v>144</v>
      </c>
      <c r="E125" s="259"/>
    </row>
    <row r="126" ht="12.75">
      <c r="M126" s="13">
        <v>0.55</v>
      </c>
    </row>
    <row r="127" ht="12.75">
      <c r="M127" s="13">
        <v>0.52</v>
      </c>
    </row>
    <row r="128" ht="12.75">
      <c r="M128" s="13">
        <v>0.5</v>
      </c>
    </row>
    <row r="129" ht="12.75">
      <c r="M129" s="13">
        <v>0.49</v>
      </c>
    </row>
    <row r="130" ht="12.75">
      <c r="M130" s="13">
        <v>0.48</v>
      </c>
    </row>
    <row r="131" ht="12.75">
      <c r="M131" s="13">
        <v>0.47</v>
      </c>
    </row>
    <row r="132" ht="12.75">
      <c r="M132" s="13">
        <v>0.325</v>
      </c>
    </row>
    <row r="133" ht="12.75">
      <c r="M133" s="13">
        <v>0.315</v>
      </c>
    </row>
    <row r="134" ht="12.75">
      <c r="M134" s="13">
        <v>0.3</v>
      </c>
    </row>
    <row r="135" ht="12.75">
      <c r="M135" s="13">
        <v>0.26</v>
      </c>
    </row>
    <row r="136" ht="12.75">
      <c r="M136" s="13">
        <v>0.15</v>
      </c>
    </row>
    <row r="137" spans="13:14" ht="12.75">
      <c r="M137" s="13">
        <v>0.1</v>
      </c>
      <c r="N137" s="13"/>
    </row>
    <row r="138" spans="13:14" ht="12.75">
      <c r="M138" s="13">
        <v>0.08</v>
      </c>
      <c r="N138" s="13"/>
    </row>
    <row r="139" ht="12.75">
      <c r="M139" s="13">
        <v>0</v>
      </c>
    </row>
    <row r="140" ht="12.75">
      <c r="M140" s="13"/>
    </row>
  </sheetData>
  <sheetProtection sheet="1" selectLockedCells="1"/>
  <mergeCells count="103">
    <mergeCell ref="A99:A103"/>
    <mergeCell ref="B99:C103"/>
    <mergeCell ref="D99:I99"/>
    <mergeCell ref="D100:I100"/>
    <mergeCell ref="D101:I101"/>
    <mergeCell ref="D102:I102"/>
    <mergeCell ref="D103:I103"/>
    <mergeCell ref="I3:I5"/>
    <mergeCell ref="I49:I51"/>
    <mergeCell ref="A3:B3"/>
    <mergeCell ref="C3:D3"/>
    <mergeCell ref="E3:F3"/>
    <mergeCell ref="C49:D49"/>
    <mergeCell ref="G50:H50"/>
    <mergeCell ref="A51:B51"/>
    <mergeCell ref="C51:D51"/>
    <mergeCell ref="C4:D4"/>
    <mergeCell ref="J3:J4"/>
    <mergeCell ref="G51:H51"/>
    <mergeCell ref="E49:F49"/>
    <mergeCell ref="A50:B50"/>
    <mergeCell ref="C50:D50"/>
    <mergeCell ref="E50:F50"/>
    <mergeCell ref="G49:H49"/>
    <mergeCell ref="G3:H3"/>
    <mergeCell ref="G4:H4"/>
    <mergeCell ref="J49:J50"/>
    <mergeCell ref="C5:D5"/>
    <mergeCell ref="E4:F4"/>
    <mergeCell ref="G5:H5"/>
    <mergeCell ref="A121:J122"/>
    <mergeCell ref="A106:J107"/>
    <mergeCell ref="A109:J110"/>
    <mergeCell ref="A115:J116"/>
    <mergeCell ref="A6:J7"/>
    <mergeCell ref="A19:J20"/>
    <mergeCell ref="A49:B49"/>
    <mergeCell ref="B67:I67"/>
    <mergeCell ref="A45:I45"/>
    <mergeCell ref="A36:I36"/>
    <mergeCell ref="A47:I47"/>
    <mergeCell ref="A37:J38"/>
    <mergeCell ref="A52:J53"/>
    <mergeCell ref="A58:J59"/>
    <mergeCell ref="E51:F51"/>
    <mergeCell ref="A48:J48"/>
    <mergeCell ref="A2:J2"/>
    <mergeCell ref="A57:I57"/>
    <mergeCell ref="B55:I55"/>
    <mergeCell ref="B76:I76"/>
    <mergeCell ref="B75:I75"/>
    <mergeCell ref="A71:I71"/>
    <mergeCell ref="B74:I74"/>
    <mergeCell ref="B61:I61"/>
    <mergeCell ref="B68:I68"/>
    <mergeCell ref="B69:I69"/>
    <mergeCell ref="B79:I79"/>
    <mergeCell ref="B66:I66"/>
    <mergeCell ref="A1:J1"/>
    <mergeCell ref="B39:I39"/>
    <mergeCell ref="B41:I41"/>
    <mergeCell ref="B42:I42"/>
    <mergeCell ref="B43:I43"/>
    <mergeCell ref="A4:B4"/>
    <mergeCell ref="A5:B5"/>
    <mergeCell ref="E5:F5"/>
    <mergeCell ref="A120:I120"/>
    <mergeCell ref="A123:I123"/>
    <mergeCell ref="D81:I81"/>
    <mergeCell ref="A108:I108"/>
    <mergeCell ref="A114:I114"/>
    <mergeCell ref="A117:I117"/>
    <mergeCell ref="D82:I82"/>
    <mergeCell ref="A118:J119"/>
    <mergeCell ref="B112:I112"/>
    <mergeCell ref="B111:I111"/>
    <mergeCell ref="B77:I77"/>
    <mergeCell ref="B60:I60"/>
    <mergeCell ref="B81:C85"/>
    <mergeCell ref="A64:J65"/>
    <mergeCell ref="A72:J73"/>
    <mergeCell ref="A63:I63"/>
    <mergeCell ref="A81:A85"/>
    <mergeCell ref="D83:I83"/>
    <mergeCell ref="D84:I84"/>
    <mergeCell ref="D85:I85"/>
    <mergeCell ref="A87:A91"/>
    <mergeCell ref="B87:C91"/>
    <mergeCell ref="D87:I87"/>
    <mergeCell ref="D88:I88"/>
    <mergeCell ref="D89:I89"/>
    <mergeCell ref="D90:I90"/>
    <mergeCell ref="D91:I91"/>
    <mergeCell ref="B125:C125"/>
    <mergeCell ref="D125:E125"/>
    <mergeCell ref="A93:A97"/>
    <mergeCell ref="B93:C97"/>
    <mergeCell ref="D93:I93"/>
    <mergeCell ref="D94:I94"/>
    <mergeCell ref="D95:I95"/>
    <mergeCell ref="D96:I96"/>
    <mergeCell ref="D97:I97"/>
    <mergeCell ref="A105:I105"/>
  </mergeCells>
  <dataValidations count="1">
    <dataValidation type="whole" operator="notBetween" allowBlank="1" showInputMessage="1" showErrorMessage="1" sqref="J54:J55">
      <formula1>1</formula1>
      <formula2>4999</formula2>
    </dataValidation>
  </dataValidations>
  <printOptions horizontalCentered="1" verticalCentered="1"/>
  <pageMargins left="0.25" right="0.25" top="0.25" bottom="0.54" header="0.3" footer="0.19"/>
  <pageSetup fitToHeight="2" horizontalDpi="600" verticalDpi="600" orientation="portrait" scale="50" r:id="rId3"/>
  <headerFooter>
    <oddFooter>&amp;R&amp;12Grant Proposal Budget
Year 1
Page &amp;P of &amp;N</oddFooter>
  </headerFooter>
  <rowBreaks count="1" manualBreakCount="1">
    <brk id="47" max="9" man="1"/>
  </rowBreaks>
  <legacyDrawing r:id="rId2"/>
</worksheet>
</file>

<file path=xl/worksheets/sheet3.xml><?xml version="1.0" encoding="utf-8"?>
<worksheet xmlns="http://schemas.openxmlformats.org/spreadsheetml/2006/main" xmlns:r="http://schemas.openxmlformats.org/officeDocument/2006/relationships">
  <sheetPr codeName="Sheet3">
    <tabColor rgb="FFFFFF00"/>
  </sheetPr>
  <dimension ref="A1:AY138"/>
  <sheetViews>
    <sheetView showGridLines="0" zoomScale="75" zoomScaleNormal="75" zoomScaleSheetLayoutView="75" zoomScalePageLayoutView="0" workbookViewId="0" topLeftCell="A1">
      <pane ySplit="5" topLeftCell="A6" activePane="bottomLeft" state="frozen"/>
      <selection pane="topLeft" activeCell="A1" sqref="A1"/>
      <selection pane="bottomLeft" activeCell="D9" sqref="D9"/>
    </sheetView>
  </sheetViews>
  <sheetFormatPr defaultColWidth="9.140625" defaultRowHeight="12.75"/>
  <cols>
    <col min="1" max="1" width="5.140625" style="1" customWidth="1"/>
    <col min="2" max="3" width="30.7109375" style="1" customWidth="1"/>
    <col min="4" max="8" width="20.7109375" style="1" customWidth="1"/>
    <col min="9" max="9" width="20.7109375" style="1" hidden="1" customWidth="1"/>
    <col min="10" max="10" width="30.7109375" style="1" customWidth="1"/>
    <col min="11" max="11" width="9.140625" style="1" hidden="1" customWidth="1"/>
    <col min="12" max="12" width="10.140625" style="1" hidden="1" customWidth="1"/>
    <col min="13" max="15" width="9.140625" style="1" hidden="1" customWidth="1"/>
    <col min="16" max="16384" width="9.140625" style="1" customWidth="1"/>
  </cols>
  <sheetData>
    <row r="1" spans="1:10" ht="49.5" customHeight="1" thickBot="1">
      <c r="A1" s="315" t="s">
        <v>132</v>
      </c>
      <c r="B1" s="316"/>
      <c r="C1" s="316"/>
      <c r="D1" s="316"/>
      <c r="E1" s="316"/>
      <c r="F1" s="316"/>
      <c r="G1" s="316"/>
      <c r="H1" s="316"/>
      <c r="I1" s="316"/>
      <c r="J1" s="317"/>
    </row>
    <row r="2" spans="1:10" ht="109.5" customHeight="1" thickBot="1">
      <c r="A2" s="322" t="s">
        <v>93</v>
      </c>
      <c r="B2" s="323"/>
      <c r="C2" s="323"/>
      <c r="D2" s="324"/>
      <c r="E2" s="324"/>
      <c r="F2" s="324"/>
      <c r="G2" s="324"/>
      <c r="H2" s="324"/>
      <c r="I2" s="324"/>
      <c r="J2" s="325"/>
    </row>
    <row r="3" spans="1:11" ht="30.75" customHeight="1" thickBot="1">
      <c r="A3" s="318" t="s">
        <v>121</v>
      </c>
      <c r="B3" s="319"/>
      <c r="C3" s="346">
        <f>'YEAR 1'!C3:D3</f>
        <v>0</v>
      </c>
      <c r="D3" s="347"/>
      <c r="E3" s="320" t="s">
        <v>85</v>
      </c>
      <c r="F3" s="321"/>
      <c r="G3" s="348">
        <f>'YEAR 1'!G3:H3</f>
        <v>0</v>
      </c>
      <c r="H3" s="349"/>
      <c r="I3" s="356"/>
      <c r="J3" s="354" t="str">
        <f>IF($G$4&gt;1,"yes","no")</f>
        <v>no</v>
      </c>
      <c r="K3" s="5"/>
    </row>
    <row r="4" spans="1:10" ht="30.75" customHeight="1" thickBot="1">
      <c r="A4" s="318" t="s">
        <v>37</v>
      </c>
      <c r="B4" s="319"/>
      <c r="C4" s="346">
        <f>'YEAR 1'!C4:D4</f>
        <v>0</v>
      </c>
      <c r="D4" s="347"/>
      <c r="E4" s="320" t="s">
        <v>31</v>
      </c>
      <c r="F4" s="321"/>
      <c r="G4" s="352">
        <f>'YEAR 1'!G4:H4</f>
        <v>0</v>
      </c>
      <c r="H4" s="353"/>
      <c r="I4" s="357"/>
      <c r="J4" s="355"/>
    </row>
    <row r="5" spans="1:10" ht="30.75" customHeight="1" thickBot="1">
      <c r="A5" s="318" t="s">
        <v>0</v>
      </c>
      <c r="B5" s="319"/>
      <c r="C5" s="346">
        <f>'YEAR 1'!C5:D5</f>
        <v>0</v>
      </c>
      <c r="D5" s="347"/>
      <c r="E5" s="320" t="s">
        <v>36</v>
      </c>
      <c r="F5" s="321"/>
      <c r="G5" s="344">
        <f>'YEAR 1'!G5:H5</f>
        <v>0</v>
      </c>
      <c r="H5" s="345"/>
      <c r="I5" s="358"/>
      <c r="J5" s="79" t="s">
        <v>53</v>
      </c>
    </row>
    <row r="6" spans="1:10" ht="12" customHeight="1">
      <c r="A6" s="285" t="s">
        <v>6</v>
      </c>
      <c r="B6" s="286"/>
      <c r="C6" s="286"/>
      <c r="D6" s="286"/>
      <c r="E6" s="286"/>
      <c r="F6" s="286"/>
      <c r="G6" s="286"/>
      <c r="H6" s="286"/>
      <c r="I6" s="286"/>
      <c r="J6" s="287"/>
    </row>
    <row r="7" spans="1:10" s="18" customFormat="1" ht="18" customHeight="1" thickBot="1">
      <c r="A7" s="288"/>
      <c r="B7" s="289"/>
      <c r="C7" s="289"/>
      <c r="D7" s="289"/>
      <c r="E7" s="289"/>
      <c r="F7" s="289"/>
      <c r="G7" s="289"/>
      <c r="H7" s="289"/>
      <c r="I7" s="289"/>
      <c r="J7" s="290"/>
    </row>
    <row r="8" spans="1:10" ht="48" customHeight="1" thickBot="1">
      <c r="A8" s="44"/>
      <c r="B8" s="45" t="s">
        <v>1</v>
      </c>
      <c r="C8" s="45" t="s">
        <v>2</v>
      </c>
      <c r="D8" s="43" t="s">
        <v>29</v>
      </c>
      <c r="E8" s="43" t="s">
        <v>63</v>
      </c>
      <c r="F8" s="43" t="s">
        <v>30</v>
      </c>
      <c r="G8" s="43" t="s">
        <v>122</v>
      </c>
      <c r="H8" s="43" t="s">
        <v>3</v>
      </c>
      <c r="I8" s="43" t="s">
        <v>21</v>
      </c>
      <c r="J8" s="49"/>
    </row>
    <row r="9" spans="1:10" s="2" customFormat="1" ht="30" customHeight="1">
      <c r="A9" s="10">
        <v>1</v>
      </c>
      <c r="B9" s="81">
        <f>IF($J$3="yes",'YEAR 1'!B9,"")</f>
      </c>
      <c r="C9" s="42" t="s">
        <v>28</v>
      </c>
      <c r="D9" s="202"/>
      <c r="E9" s="88">
        <f>IF($J$3="yes",'YEAR 1'!E9,"")</f>
      </c>
      <c r="F9" s="80">
        <f>IF($J$3="yes",('YEAR 1'!F9*$G$5)+'YEAR 1'!F9,0)</f>
        <v>0</v>
      </c>
      <c r="G9" s="80">
        <f>IF($J$3="yes",'YEAR 1'!G9,0)</f>
        <v>0</v>
      </c>
      <c r="H9" s="59">
        <f>IF(G9&gt;0,IF(F9=0,0,(IF(F9&lt;G9,((F9/E9)*D9),((G9/E9)*D9)))),IF(F9=0,0,((F9/E9)*D9)))</f>
        <v>0</v>
      </c>
      <c r="I9" s="41">
        <f aca="true" t="shared" si="0" ref="I9:I18">$G$5</f>
        <v>0</v>
      </c>
      <c r="J9" s="55">
        <f aca="true" t="shared" si="1" ref="J9:J18">IF($J$3="yes",ROUND(H9,0),0)</f>
        <v>0</v>
      </c>
    </row>
    <row r="10" spans="1:10" s="2" customFormat="1" ht="30" customHeight="1">
      <c r="A10" s="10">
        <v>2</v>
      </c>
      <c r="B10" s="81">
        <f>IF($J$3="yes",'YEAR 1'!B10,"")</f>
      </c>
      <c r="C10" s="82">
        <f>IF($J$3="yes",'YEAR 1'!C10,"")</f>
      </c>
      <c r="D10" s="203"/>
      <c r="E10" s="88">
        <f>IF($J$3="yes",'YEAR 1'!E10,"")</f>
      </c>
      <c r="F10" s="80">
        <f>IF($J$3="yes",('YEAR 1'!F10*$G$5)+'YEAR 1'!F10,0)</f>
        <v>0</v>
      </c>
      <c r="G10" s="80">
        <f>IF($J$3="yes",'YEAR 1'!G10,0)</f>
        <v>0</v>
      </c>
      <c r="H10" s="59">
        <f aca="true" t="shared" si="2" ref="H10:H18">IF(G10&gt;0,IF(F10=0,0,(IF(F10&lt;G10,((F10/E10)*D10),((G10/E10)*D10)))),IF(F10=0,0,((F10/E10)*D10)))</f>
        <v>0</v>
      </c>
      <c r="I10" s="28">
        <f t="shared" si="0"/>
        <v>0</v>
      </c>
      <c r="J10" s="55">
        <f t="shared" si="1"/>
        <v>0</v>
      </c>
    </row>
    <row r="11" spans="1:10" s="2" customFormat="1" ht="30" customHeight="1">
      <c r="A11" s="10">
        <v>3</v>
      </c>
      <c r="B11" s="81">
        <f>IF($J$3="yes",'YEAR 1'!B11,"")</f>
      </c>
      <c r="C11" s="82">
        <f>IF($J$3="yes",'YEAR 1'!C11,"")</f>
      </c>
      <c r="D11" s="203"/>
      <c r="E11" s="88">
        <f>IF($J$3="yes",'YEAR 1'!E11,"")</f>
      </c>
      <c r="F11" s="80">
        <f>IF($J$3="yes",('YEAR 1'!F11*$G$5)+'YEAR 1'!F11,0)</f>
        <v>0</v>
      </c>
      <c r="G11" s="80">
        <f>IF($J$3="yes",'YEAR 1'!G11,0)</f>
        <v>0</v>
      </c>
      <c r="H11" s="59">
        <f t="shared" si="2"/>
        <v>0</v>
      </c>
      <c r="I11" s="28">
        <f t="shared" si="0"/>
        <v>0</v>
      </c>
      <c r="J11" s="55">
        <f t="shared" si="1"/>
        <v>0</v>
      </c>
    </row>
    <row r="12" spans="1:10" s="2" customFormat="1" ht="30" customHeight="1">
      <c r="A12" s="10">
        <v>4</v>
      </c>
      <c r="B12" s="81">
        <f>IF($J$3="yes",'YEAR 1'!B12,"")</f>
      </c>
      <c r="C12" s="82">
        <f>IF($J$3="yes",'YEAR 1'!C12,"")</f>
      </c>
      <c r="D12" s="203"/>
      <c r="E12" s="88">
        <f>IF($J$3="yes",'YEAR 1'!E12,"")</f>
      </c>
      <c r="F12" s="80">
        <f>IF($J$3="yes",('YEAR 1'!F12*$G$5)+'YEAR 1'!F12,0)</f>
        <v>0</v>
      </c>
      <c r="G12" s="80">
        <f>IF($J$3="yes",'YEAR 1'!G12,0)</f>
        <v>0</v>
      </c>
      <c r="H12" s="59">
        <f t="shared" si="2"/>
        <v>0</v>
      </c>
      <c r="I12" s="28">
        <f t="shared" si="0"/>
        <v>0</v>
      </c>
      <c r="J12" s="55">
        <f t="shared" si="1"/>
        <v>0</v>
      </c>
    </row>
    <row r="13" spans="1:10" s="2" customFormat="1" ht="30" customHeight="1">
      <c r="A13" s="10">
        <v>5</v>
      </c>
      <c r="B13" s="81">
        <f>IF($J$3="yes",'YEAR 1'!B13,"")</f>
      </c>
      <c r="C13" s="82">
        <f>IF($J$3="yes",'YEAR 1'!C13,"")</f>
      </c>
      <c r="D13" s="203"/>
      <c r="E13" s="88">
        <f>IF($J$3="yes",'YEAR 1'!E13,"")</f>
      </c>
      <c r="F13" s="80">
        <f>IF($J$3="yes",('YEAR 1'!F13*$G$5)+'YEAR 1'!F13,0)</f>
        <v>0</v>
      </c>
      <c r="G13" s="80">
        <f>IF($J$3="yes",'YEAR 1'!G13,0)</f>
        <v>0</v>
      </c>
      <c r="H13" s="59">
        <f t="shared" si="2"/>
        <v>0</v>
      </c>
      <c r="I13" s="28">
        <f t="shared" si="0"/>
        <v>0</v>
      </c>
      <c r="J13" s="55">
        <f t="shared" si="1"/>
        <v>0</v>
      </c>
    </row>
    <row r="14" spans="1:10" s="2" customFormat="1" ht="30" customHeight="1">
      <c r="A14" s="33">
        <v>6</v>
      </c>
      <c r="B14" s="81">
        <f>IF($J$3="yes",'YEAR 1'!B14,"")</f>
      </c>
      <c r="C14" s="82">
        <f>IF($J$3="yes",'YEAR 1'!C14,"")</f>
      </c>
      <c r="D14" s="204"/>
      <c r="E14" s="88">
        <f>IF($J$3="yes",'YEAR 1'!E14,"")</f>
      </c>
      <c r="F14" s="80">
        <f>IF($J$3="yes",('YEAR 1'!F14*$G$5)+'YEAR 1'!F14,0)</f>
        <v>0</v>
      </c>
      <c r="G14" s="80">
        <f>IF($J$3="yes",'YEAR 1'!G14,0)</f>
        <v>0</v>
      </c>
      <c r="H14" s="59">
        <f t="shared" si="2"/>
        <v>0</v>
      </c>
      <c r="I14" s="28">
        <f t="shared" si="0"/>
        <v>0</v>
      </c>
      <c r="J14" s="55">
        <f t="shared" si="1"/>
        <v>0</v>
      </c>
    </row>
    <row r="15" spans="1:11" s="2" customFormat="1" ht="30" customHeight="1">
      <c r="A15" s="33">
        <v>7</v>
      </c>
      <c r="B15" s="81">
        <f>IF($J$3="yes",'YEAR 1'!B15,"")</f>
      </c>
      <c r="C15" s="82">
        <f>IF($J$3="yes",'YEAR 1'!C15,"")</f>
      </c>
      <c r="D15" s="204"/>
      <c r="E15" s="88">
        <f>IF($J$3="yes",'YEAR 1'!E15,"")</f>
      </c>
      <c r="F15" s="80">
        <f>IF($J$3="yes",('YEAR 1'!F15*$G$5)+'YEAR 1'!F15,0)</f>
        <v>0</v>
      </c>
      <c r="G15" s="80">
        <f>IF($J$3="yes",'YEAR 1'!G15,0)</f>
        <v>0</v>
      </c>
      <c r="H15" s="59">
        <f t="shared" si="2"/>
        <v>0</v>
      </c>
      <c r="I15" s="28">
        <f t="shared" si="0"/>
        <v>0</v>
      </c>
      <c r="J15" s="55">
        <f t="shared" si="1"/>
        <v>0</v>
      </c>
      <c r="K15" s="4"/>
    </row>
    <row r="16" spans="1:11" s="2" customFormat="1" ht="30" customHeight="1">
      <c r="A16" s="33">
        <v>8</v>
      </c>
      <c r="B16" s="81">
        <f>IF($J$3="yes",'YEAR 1'!B16,"")</f>
      </c>
      <c r="C16" s="82">
        <f>IF($J$3="yes",'YEAR 1'!C16,"")</f>
      </c>
      <c r="D16" s="204"/>
      <c r="E16" s="88">
        <f>IF($J$3="yes",'YEAR 1'!E16,"")</f>
      </c>
      <c r="F16" s="80">
        <f>IF($J$3="yes",('YEAR 1'!F16*$G$5)+'YEAR 1'!F16,0)</f>
        <v>0</v>
      </c>
      <c r="G16" s="80">
        <f>IF($J$3="yes",'YEAR 1'!G16,0)</f>
        <v>0</v>
      </c>
      <c r="H16" s="59">
        <f t="shared" si="2"/>
        <v>0</v>
      </c>
      <c r="I16" s="28">
        <f t="shared" si="0"/>
        <v>0</v>
      </c>
      <c r="J16" s="55">
        <f t="shared" si="1"/>
        <v>0</v>
      </c>
      <c r="K16" s="4"/>
    </row>
    <row r="17" spans="1:11" s="2" customFormat="1" ht="30" customHeight="1">
      <c r="A17" s="33">
        <v>9</v>
      </c>
      <c r="B17" s="81">
        <f>IF($J$3="yes",'YEAR 1'!B17,"")</f>
      </c>
      <c r="C17" s="82">
        <f>IF($J$3="yes",'YEAR 1'!C17,"")</f>
      </c>
      <c r="D17" s="204"/>
      <c r="E17" s="88">
        <f>IF($J$3="yes",'YEAR 1'!E17,"")</f>
      </c>
      <c r="F17" s="80">
        <f>IF($J$3="yes",('YEAR 1'!F17*$G$5)+'YEAR 1'!F17,0)</f>
        <v>0</v>
      </c>
      <c r="G17" s="80">
        <f>IF($J$3="yes",'YEAR 1'!G17,0)</f>
        <v>0</v>
      </c>
      <c r="H17" s="59">
        <f t="shared" si="2"/>
        <v>0</v>
      </c>
      <c r="I17" s="28">
        <f t="shared" si="0"/>
        <v>0</v>
      </c>
      <c r="J17" s="55">
        <f t="shared" si="1"/>
        <v>0</v>
      </c>
      <c r="K17" s="4"/>
    </row>
    <row r="18" spans="1:11" s="2" customFormat="1" ht="30" customHeight="1" thickBot="1">
      <c r="A18" s="33">
        <v>10</v>
      </c>
      <c r="B18" s="81">
        <f>IF($J$3="yes",'YEAR 1'!B18,"")</f>
      </c>
      <c r="C18" s="82">
        <f>IF($J$3="yes",'YEAR 1'!C18,"")</f>
      </c>
      <c r="D18" s="204"/>
      <c r="E18" s="88">
        <f>IF($J$3="yes",'YEAR 1'!E18,"")</f>
      </c>
      <c r="F18" s="80">
        <f>IF($J$3="yes",('YEAR 1'!F18*$G$5)+'YEAR 1'!F18,0)</f>
        <v>0</v>
      </c>
      <c r="G18" s="80">
        <f>IF($J$3="yes",'YEAR 1'!G18,0)</f>
        <v>0</v>
      </c>
      <c r="H18" s="59">
        <f t="shared" si="2"/>
        <v>0</v>
      </c>
      <c r="I18" s="28">
        <f t="shared" si="0"/>
        <v>0</v>
      </c>
      <c r="J18" s="55">
        <f t="shared" si="1"/>
        <v>0</v>
      </c>
      <c r="K18" s="4"/>
    </row>
    <row r="19" spans="1:10" s="2" customFormat="1" ht="12" customHeight="1">
      <c r="A19" s="285" t="s">
        <v>7</v>
      </c>
      <c r="B19" s="286"/>
      <c r="C19" s="286"/>
      <c r="D19" s="286"/>
      <c r="E19" s="286"/>
      <c r="F19" s="286"/>
      <c r="G19" s="286"/>
      <c r="H19" s="286"/>
      <c r="I19" s="286"/>
      <c r="J19" s="287"/>
    </row>
    <row r="20" spans="1:10" s="17" customFormat="1" ht="18" customHeight="1" thickBot="1">
      <c r="A20" s="288"/>
      <c r="B20" s="289"/>
      <c r="C20" s="289"/>
      <c r="D20" s="289"/>
      <c r="E20" s="289"/>
      <c r="F20" s="289"/>
      <c r="G20" s="289"/>
      <c r="H20" s="289"/>
      <c r="I20" s="289"/>
      <c r="J20" s="290"/>
    </row>
    <row r="21" spans="1:51" s="2" customFormat="1" ht="30" customHeight="1">
      <c r="A21" s="19">
        <v>1</v>
      </c>
      <c r="B21" s="81">
        <f>IF($J$3="yes",'YEAR 1'!B21,"")</f>
      </c>
      <c r="C21" s="39" t="s">
        <v>140</v>
      </c>
      <c r="D21" s="202"/>
      <c r="E21" s="88">
        <f>IF($J$3="yes",'YEAR 1'!E21,"")</f>
      </c>
      <c r="F21" s="80">
        <f>IF($J$3="yes",('YEAR 1'!F21*$G$5)+'YEAR 1'!F21,0)</f>
        <v>0</v>
      </c>
      <c r="G21" s="80">
        <f>IF($J$3="yes",'YEAR 1'!G21,0)</f>
        <v>0</v>
      </c>
      <c r="H21" s="59">
        <f aca="true" t="shared" si="3" ref="H21:H34">IF(G21&gt;0,IF(F21=0,0,(IF(F21&lt;G21,((F21/E21)*D21),((G21/E21)*D21)))),IF(F21=0,0,((F21/E21)*D21)))</f>
        <v>0</v>
      </c>
      <c r="I21" s="41">
        <f aca="true" t="shared" si="4" ref="I21:I34">$G$5</f>
        <v>0</v>
      </c>
      <c r="J21" s="56">
        <f aca="true" t="shared" si="5" ref="J21:J34">IF($J$3="yes",ROUND(H21,0),0)</f>
        <v>0</v>
      </c>
      <c r="AY21" s="2">
        <v>1</v>
      </c>
    </row>
    <row r="22" spans="1:10" s="2" customFormat="1" ht="30" customHeight="1">
      <c r="A22" s="19">
        <v>2</v>
      </c>
      <c r="B22" s="81">
        <f>IF($J$3="yes",'YEAR 1'!B22,"")</f>
      </c>
      <c r="C22" s="39" t="s">
        <v>140</v>
      </c>
      <c r="D22" s="202"/>
      <c r="E22" s="88">
        <f>IF($J$3="yes",'YEAR 1'!E22,"")</f>
      </c>
      <c r="F22" s="80">
        <f>IF($J$3="yes",('YEAR 1'!F22*$G$5)+'YEAR 1'!F22,0)</f>
        <v>0</v>
      </c>
      <c r="G22" s="80">
        <f>IF($J$3="yes",'YEAR 1'!G22,0)</f>
        <v>0</v>
      </c>
      <c r="H22" s="59">
        <f t="shared" si="3"/>
        <v>0</v>
      </c>
      <c r="I22" s="41">
        <f t="shared" si="4"/>
        <v>0</v>
      </c>
      <c r="J22" s="142">
        <f t="shared" si="5"/>
        <v>0</v>
      </c>
    </row>
    <row r="23" spans="1:10" s="2" customFormat="1" ht="30" customHeight="1">
      <c r="A23" s="10">
        <v>3</v>
      </c>
      <c r="B23" s="81">
        <f>IF($J$3="yes",'YEAR 1'!B23,"")</f>
      </c>
      <c r="C23" s="39" t="s">
        <v>140</v>
      </c>
      <c r="D23" s="203"/>
      <c r="E23" s="88">
        <f>IF($J$3="yes",'YEAR 1'!E23,"")</f>
      </c>
      <c r="F23" s="80">
        <f>IF($J$3="yes",('YEAR 1'!F23*$G$5)+'YEAR 1'!F23,0)</f>
        <v>0</v>
      </c>
      <c r="G23" s="80">
        <f>IF($J$3="yes",'YEAR 1'!G23,0)</f>
        <v>0</v>
      </c>
      <c r="H23" s="59">
        <f t="shared" si="3"/>
        <v>0</v>
      </c>
      <c r="I23" s="28">
        <f t="shared" si="4"/>
        <v>0</v>
      </c>
      <c r="J23" s="57">
        <f t="shared" si="5"/>
        <v>0</v>
      </c>
    </row>
    <row r="24" spans="1:10" s="2" customFormat="1" ht="30" customHeight="1">
      <c r="A24" s="10">
        <v>4</v>
      </c>
      <c r="B24" s="81">
        <f>IF($J$3="yes",'YEAR 1'!B24,"")</f>
      </c>
      <c r="C24" s="39" t="s">
        <v>104</v>
      </c>
      <c r="D24" s="203"/>
      <c r="E24" s="88">
        <f>IF($J$3="yes",'YEAR 1'!E24,"")</f>
      </c>
      <c r="F24" s="80">
        <f>IF($J$3="yes",('YEAR 1'!F24*$G$5)+'YEAR 1'!F24,0)</f>
        <v>0</v>
      </c>
      <c r="G24" s="80">
        <f>IF($J$3="yes",'YEAR 1'!G24,0)</f>
        <v>0</v>
      </c>
      <c r="H24" s="59">
        <f t="shared" si="3"/>
        <v>0</v>
      </c>
      <c r="I24" s="28">
        <f t="shared" si="4"/>
        <v>0</v>
      </c>
      <c r="J24" s="57">
        <f t="shared" si="5"/>
        <v>0</v>
      </c>
    </row>
    <row r="25" spans="1:10" s="2" customFormat="1" ht="30" customHeight="1">
      <c r="A25" s="10">
        <v>5</v>
      </c>
      <c r="B25" s="81">
        <f>IF($J$3="yes",'YEAR 1'!B25,"")</f>
      </c>
      <c r="C25" s="39" t="s">
        <v>104</v>
      </c>
      <c r="D25" s="203"/>
      <c r="E25" s="88">
        <f>IF($J$3="yes",'YEAR 1'!E25,"")</f>
      </c>
      <c r="F25" s="80">
        <f>IF($J$3="yes",('YEAR 1'!F25*$G$5)+'YEAR 1'!F25,0)</f>
        <v>0</v>
      </c>
      <c r="G25" s="80">
        <f>IF($J$3="yes",'YEAR 1'!G25,0)</f>
        <v>0</v>
      </c>
      <c r="H25" s="59">
        <f t="shared" si="3"/>
        <v>0</v>
      </c>
      <c r="I25" s="28">
        <f t="shared" si="4"/>
        <v>0</v>
      </c>
      <c r="J25" s="57">
        <f t="shared" si="5"/>
        <v>0</v>
      </c>
    </row>
    <row r="26" spans="1:10" s="2" customFormat="1" ht="30" customHeight="1">
      <c r="A26" s="10">
        <v>6</v>
      </c>
      <c r="B26" s="81">
        <f>IF($J$3="yes",'YEAR 1'!B26,"")</f>
      </c>
      <c r="C26" s="39" t="s">
        <v>103</v>
      </c>
      <c r="D26" s="203"/>
      <c r="E26" s="88">
        <f>IF($J$3="yes",'YEAR 1'!E26,"")</f>
      </c>
      <c r="F26" s="80">
        <f>IF($J$3="yes",('YEAR 1'!F26*$G$5)+'YEAR 1'!F26,0)</f>
        <v>0</v>
      </c>
      <c r="G26" s="80">
        <f>IF($J$3="yes",'YEAR 1'!G26,0)</f>
        <v>0</v>
      </c>
      <c r="H26" s="59">
        <f t="shared" si="3"/>
        <v>0</v>
      </c>
      <c r="I26" s="28">
        <f t="shared" si="4"/>
        <v>0</v>
      </c>
      <c r="J26" s="57">
        <f t="shared" si="5"/>
        <v>0</v>
      </c>
    </row>
    <row r="27" spans="1:10" s="2" customFormat="1" ht="30" customHeight="1">
      <c r="A27" s="10">
        <v>7</v>
      </c>
      <c r="B27" s="81">
        <f>IF($J$3="yes",'YEAR 1'!B27,"")</f>
      </c>
      <c r="C27" s="29" t="s">
        <v>106</v>
      </c>
      <c r="D27" s="203"/>
      <c r="E27" s="88">
        <f>IF($J$3="yes",'YEAR 1'!E27,"")</f>
      </c>
      <c r="F27" s="80">
        <f>IF($J$3="yes",('YEAR 1'!F27*$G$5)+'YEAR 1'!F27,0)</f>
        <v>0</v>
      </c>
      <c r="G27" s="80">
        <f>IF($J$3="yes",'YEAR 1'!G27,0)</f>
        <v>0</v>
      </c>
      <c r="H27" s="59">
        <f t="shared" si="3"/>
        <v>0</v>
      </c>
      <c r="I27" s="28">
        <f t="shared" si="4"/>
        <v>0</v>
      </c>
      <c r="J27" s="57">
        <f t="shared" si="5"/>
        <v>0</v>
      </c>
    </row>
    <row r="28" spans="1:10" s="2" customFormat="1" ht="30" customHeight="1">
      <c r="A28" s="10">
        <v>8</v>
      </c>
      <c r="B28" s="81">
        <f>IF($J$3="yes",'YEAR 1'!B28,"")</f>
      </c>
      <c r="C28" s="29" t="s">
        <v>106</v>
      </c>
      <c r="D28" s="203"/>
      <c r="E28" s="88">
        <f>IF($J$3="yes",'YEAR 1'!E28,"")</f>
      </c>
      <c r="F28" s="80">
        <f>IF($J$3="yes",('YEAR 1'!F28*$G$5)+'YEAR 1'!F28,0)</f>
        <v>0</v>
      </c>
      <c r="G28" s="80">
        <f>IF($J$3="yes",'YEAR 1'!G28,0)</f>
        <v>0</v>
      </c>
      <c r="H28" s="59">
        <f t="shared" si="3"/>
        <v>0</v>
      </c>
      <c r="I28" s="28">
        <f t="shared" si="4"/>
        <v>0</v>
      </c>
      <c r="J28" s="57">
        <f t="shared" si="5"/>
        <v>0</v>
      </c>
    </row>
    <row r="29" spans="1:10" s="2" customFormat="1" ht="30" customHeight="1">
      <c r="A29" s="10">
        <v>9</v>
      </c>
      <c r="B29" s="81">
        <f>IF($J$3="yes",'YEAR 1'!B29,"")</f>
      </c>
      <c r="C29" s="29" t="s">
        <v>105</v>
      </c>
      <c r="D29" s="203"/>
      <c r="E29" s="88">
        <f>IF($J$3="yes",'YEAR 1'!E29,"")</f>
      </c>
      <c r="F29" s="80">
        <f>IF($J$3="yes",('YEAR 1'!F29*$G$5)+'YEAR 1'!F29,0)</f>
        <v>0</v>
      </c>
      <c r="G29" s="80">
        <f>IF($J$3="yes",'YEAR 1'!G29,0)</f>
        <v>0</v>
      </c>
      <c r="H29" s="59">
        <f t="shared" si="3"/>
        <v>0</v>
      </c>
      <c r="I29" s="28">
        <f t="shared" si="4"/>
        <v>0</v>
      </c>
      <c r="J29" s="57">
        <f t="shared" si="5"/>
        <v>0</v>
      </c>
    </row>
    <row r="30" spans="1:12" s="2" customFormat="1" ht="30" customHeight="1">
      <c r="A30" s="10">
        <v>10</v>
      </c>
      <c r="B30" s="81">
        <f>IF($J$3="yes",'YEAR 1'!B30,"")</f>
      </c>
      <c r="C30" s="29" t="s">
        <v>105</v>
      </c>
      <c r="D30" s="203"/>
      <c r="E30" s="88">
        <f>IF($J$3="yes",'YEAR 1'!E30,"")</f>
      </c>
      <c r="F30" s="80">
        <f>IF($J$3="yes",('YEAR 1'!F30*$G$5)+'YEAR 1'!F30,0)</f>
        <v>0</v>
      </c>
      <c r="G30" s="80">
        <f>IF($J$3="yes",'YEAR 1'!G30,0)</f>
        <v>0</v>
      </c>
      <c r="H30" s="59">
        <f t="shared" si="3"/>
        <v>0</v>
      </c>
      <c r="I30" s="28">
        <f t="shared" si="4"/>
        <v>0</v>
      </c>
      <c r="J30" s="57">
        <f t="shared" si="5"/>
        <v>0</v>
      </c>
      <c r="K30" s="8"/>
      <c r="L30" s="8"/>
    </row>
    <row r="31" spans="1:10" s="2" customFormat="1" ht="30" customHeight="1">
      <c r="A31" s="10">
        <v>11</v>
      </c>
      <c r="B31" s="81">
        <f>IF($J$3="yes",'YEAR 1'!B31,"")</f>
      </c>
      <c r="C31" s="25" t="s">
        <v>23</v>
      </c>
      <c r="D31" s="203"/>
      <c r="E31" s="88">
        <f>IF($J$3="yes",'YEAR 1'!E31,"")</f>
      </c>
      <c r="F31" s="80">
        <f>IF($J$3="yes",('YEAR 1'!F31*$G$5)+'YEAR 1'!F31,0)</f>
        <v>0</v>
      </c>
      <c r="G31" s="80">
        <f>IF($J$3="yes",'YEAR 1'!G31,0)</f>
        <v>0</v>
      </c>
      <c r="H31" s="59">
        <f t="shared" si="3"/>
        <v>0</v>
      </c>
      <c r="I31" s="28">
        <f t="shared" si="4"/>
        <v>0</v>
      </c>
      <c r="J31" s="57">
        <f t="shared" si="5"/>
        <v>0</v>
      </c>
    </row>
    <row r="32" spans="1:10" s="2" customFormat="1" ht="30" customHeight="1">
      <c r="A32" s="10">
        <v>12</v>
      </c>
      <c r="B32" s="81">
        <f>IF($J$3="yes",'YEAR 1'!B32,"")</f>
      </c>
      <c r="C32" s="25" t="s">
        <v>22</v>
      </c>
      <c r="D32" s="203"/>
      <c r="E32" s="88">
        <f>IF($J$3="yes",'YEAR 1'!E32,"")</f>
      </c>
      <c r="F32" s="80">
        <f>IF($J$3="yes",('YEAR 1'!F32*$G$5)+'YEAR 1'!F32,0)</f>
        <v>0</v>
      </c>
      <c r="G32" s="80">
        <f>IF($J$3="yes",'YEAR 1'!G32,0)</f>
        <v>0</v>
      </c>
      <c r="H32" s="59">
        <f t="shared" si="3"/>
        <v>0</v>
      </c>
      <c r="I32" s="28">
        <f t="shared" si="4"/>
        <v>0</v>
      </c>
      <c r="J32" s="57">
        <f t="shared" si="5"/>
        <v>0</v>
      </c>
    </row>
    <row r="33" spans="1:10" s="2" customFormat="1" ht="30" customHeight="1">
      <c r="A33" s="10">
        <v>13</v>
      </c>
      <c r="B33" s="81">
        <f>IF($J$3="yes",'YEAR 1'!B33,"")</f>
      </c>
      <c r="C33" s="25" t="s">
        <v>133</v>
      </c>
      <c r="D33" s="203"/>
      <c r="E33" s="88">
        <f>IF($J$3="yes",'YEAR 1'!E33,"")</f>
      </c>
      <c r="F33" s="80">
        <f>IF($J$3="yes",('YEAR 1'!F33*$G$5)+'YEAR 1'!F33,0)</f>
        <v>0</v>
      </c>
      <c r="G33" s="80">
        <f>IF($J$3="yes",'YEAR 1'!G33,0)</f>
        <v>0</v>
      </c>
      <c r="H33" s="59">
        <f t="shared" si="3"/>
        <v>0</v>
      </c>
      <c r="I33" s="28">
        <f t="shared" si="4"/>
        <v>0</v>
      </c>
      <c r="J33" s="57">
        <f t="shared" si="5"/>
        <v>0</v>
      </c>
    </row>
    <row r="34" spans="1:10" s="2" customFormat="1" ht="30" customHeight="1">
      <c r="A34" s="10">
        <v>14</v>
      </c>
      <c r="B34" s="81">
        <f>IF($J$3="yes",'YEAR 1'!B34,"")</f>
      </c>
      <c r="C34" s="26" t="s">
        <v>134</v>
      </c>
      <c r="D34" s="203"/>
      <c r="E34" s="88">
        <f>IF($J$3="yes",'YEAR 1'!E34,"")</f>
      </c>
      <c r="F34" s="80">
        <f>IF($J$3="yes",('YEAR 1'!F34*$G$5)+'YEAR 1'!F34,0)</f>
        <v>0</v>
      </c>
      <c r="G34" s="80">
        <f>IF($J$3="yes",'YEAR 1'!G34,0)</f>
        <v>0</v>
      </c>
      <c r="H34" s="59">
        <f t="shared" si="3"/>
        <v>0</v>
      </c>
      <c r="I34" s="28">
        <f t="shared" si="4"/>
        <v>0</v>
      </c>
      <c r="J34" s="57">
        <f t="shared" si="5"/>
        <v>0</v>
      </c>
    </row>
    <row r="35" spans="1:10" s="2" customFormat="1" ht="3" customHeight="1">
      <c r="A35" s="16"/>
      <c r="B35" s="7"/>
      <c r="C35" s="7"/>
      <c r="D35" s="7"/>
      <c r="E35" s="7"/>
      <c r="F35" s="7"/>
      <c r="G35" s="7"/>
      <c r="H35" s="7"/>
      <c r="I35" s="7"/>
      <c r="J35" s="50"/>
    </row>
    <row r="36" spans="1:10" s="2" customFormat="1" ht="18" customHeight="1" thickBot="1">
      <c r="A36" s="332" t="s">
        <v>45</v>
      </c>
      <c r="B36" s="333"/>
      <c r="C36" s="333"/>
      <c r="D36" s="333"/>
      <c r="E36" s="333"/>
      <c r="F36" s="333"/>
      <c r="G36" s="333"/>
      <c r="H36" s="333"/>
      <c r="I36" s="334"/>
      <c r="J36" s="58">
        <f>IF($J$3="yes",ROUND((SUM(J9:J18,J21:J34)),0),0)</f>
        <v>0</v>
      </c>
    </row>
    <row r="37" spans="1:10" s="2" customFormat="1" ht="12" customHeight="1">
      <c r="A37" s="285" t="s">
        <v>8</v>
      </c>
      <c r="B37" s="286"/>
      <c r="C37" s="286"/>
      <c r="D37" s="286"/>
      <c r="E37" s="286"/>
      <c r="F37" s="286"/>
      <c r="G37" s="286"/>
      <c r="H37" s="286"/>
      <c r="I37" s="286"/>
      <c r="J37" s="287"/>
    </row>
    <row r="38" spans="1:10" s="17" customFormat="1" ht="18" customHeight="1" thickBot="1">
      <c r="A38" s="288"/>
      <c r="B38" s="289"/>
      <c r="C38" s="289"/>
      <c r="D38" s="289"/>
      <c r="E38" s="289"/>
      <c r="F38" s="289"/>
      <c r="G38" s="289"/>
      <c r="H38" s="289"/>
      <c r="I38" s="289"/>
      <c r="J38" s="290"/>
    </row>
    <row r="39" spans="1:10" s="2" customFormat="1" ht="14.25" customHeight="1">
      <c r="A39" s="37">
        <v>1</v>
      </c>
      <c r="B39" s="309" t="s">
        <v>139</v>
      </c>
      <c r="C39" s="310"/>
      <c r="D39" s="310"/>
      <c r="E39" s="310"/>
      <c r="F39" s="310"/>
      <c r="G39" s="310"/>
      <c r="H39" s="310"/>
      <c r="I39" s="311"/>
      <c r="J39" s="214">
        <f>ROUND((0.23*(J9+J10+J11+J12+J13+J14+J15+J16+J17+J18+J24+J25+J27+J28+J33)),0)</f>
        <v>0</v>
      </c>
    </row>
    <row r="40" spans="1:16" s="2" customFormat="1" ht="14.25" customHeight="1">
      <c r="A40" s="19">
        <v>2</v>
      </c>
      <c r="B40" s="210" t="s">
        <v>145</v>
      </c>
      <c r="C40" s="211"/>
      <c r="D40" s="211"/>
      <c r="E40" s="211"/>
      <c r="F40" s="211"/>
      <c r="G40" s="211"/>
      <c r="H40" s="211"/>
      <c r="I40" s="212"/>
      <c r="J40" s="215">
        <f>ROUND((0.31*(J21+J22+J23)),0)</f>
        <v>0</v>
      </c>
      <c r="P40" s="216"/>
    </row>
    <row r="41" spans="1:10" s="2" customFormat="1" ht="14.25" customHeight="1">
      <c r="A41" s="10">
        <v>3</v>
      </c>
      <c r="B41" s="272" t="s">
        <v>141</v>
      </c>
      <c r="C41" s="273"/>
      <c r="D41" s="273"/>
      <c r="E41" s="273"/>
      <c r="F41" s="273"/>
      <c r="G41" s="273"/>
      <c r="H41" s="273"/>
      <c r="I41" s="281"/>
      <c r="J41" s="62">
        <f>ROUND((0.081*(J26+J29+J30+J34)),0)</f>
        <v>0</v>
      </c>
    </row>
    <row r="42" spans="1:10" s="2" customFormat="1" ht="14.25" customHeight="1">
      <c r="A42" s="10">
        <v>4</v>
      </c>
      <c r="B42" s="272" t="s">
        <v>143</v>
      </c>
      <c r="C42" s="273"/>
      <c r="D42" s="273"/>
      <c r="E42" s="273"/>
      <c r="F42" s="273"/>
      <c r="G42" s="273"/>
      <c r="H42" s="273"/>
      <c r="I42" s="281"/>
      <c r="J42" s="62">
        <f>ROUND((0.017*(J32)),0)</f>
        <v>0</v>
      </c>
    </row>
    <row r="43" spans="1:10" s="2" customFormat="1" ht="14.25" customHeight="1">
      <c r="A43" s="10">
        <v>5</v>
      </c>
      <c r="B43" s="272" t="s">
        <v>142</v>
      </c>
      <c r="C43" s="273"/>
      <c r="D43" s="273"/>
      <c r="E43" s="273"/>
      <c r="F43" s="273"/>
      <c r="G43" s="273"/>
      <c r="H43" s="273"/>
      <c r="I43" s="281"/>
      <c r="J43" s="62">
        <f>ROUND((0.09*(J31)),0)</f>
        <v>0</v>
      </c>
    </row>
    <row r="44" spans="1:10" s="2" customFormat="1" ht="3" customHeight="1">
      <c r="A44" s="21"/>
      <c r="B44" s="22"/>
      <c r="C44" s="23"/>
      <c r="D44" s="22"/>
      <c r="E44" s="22"/>
      <c r="F44" s="24"/>
      <c r="G44" s="24"/>
      <c r="H44" s="24"/>
      <c r="I44" s="24"/>
      <c r="J44" s="38"/>
    </row>
    <row r="45" spans="1:10" s="2" customFormat="1" ht="18" customHeight="1">
      <c r="A45" s="329" t="s">
        <v>44</v>
      </c>
      <c r="B45" s="330"/>
      <c r="C45" s="330"/>
      <c r="D45" s="330"/>
      <c r="E45" s="330"/>
      <c r="F45" s="330"/>
      <c r="G45" s="330"/>
      <c r="H45" s="330"/>
      <c r="I45" s="331"/>
      <c r="J45" s="63">
        <f>IF($J$3="yes",ROUND((SUM(J39:J43)),0),0)</f>
        <v>0</v>
      </c>
    </row>
    <row r="46" spans="1:10" s="2" customFormat="1" ht="3" customHeight="1">
      <c r="A46" s="21"/>
      <c r="B46" s="22"/>
      <c r="C46" s="23"/>
      <c r="D46" s="22"/>
      <c r="E46" s="22"/>
      <c r="F46" s="24"/>
      <c r="G46" s="24"/>
      <c r="H46" s="24"/>
      <c r="I46" s="24"/>
      <c r="J46" s="38"/>
    </row>
    <row r="47" spans="1:10" s="2" customFormat="1" ht="18" customHeight="1" thickBot="1">
      <c r="A47" s="332" t="s">
        <v>51</v>
      </c>
      <c r="B47" s="333"/>
      <c r="C47" s="333"/>
      <c r="D47" s="333"/>
      <c r="E47" s="333"/>
      <c r="F47" s="333"/>
      <c r="G47" s="333"/>
      <c r="H47" s="333"/>
      <c r="I47" s="334"/>
      <c r="J47" s="64">
        <f>IF($J$3="yes",ROUND((SUM(J36,J45)),0),0)</f>
        <v>0</v>
      </c>
    </row>
    <row r="48" spans="1:10" ht="109.5" customHeight="1" thickBot="1">
      <c r="A48" s="335" t="s">
        <v>94</v>
      </c>
      <c r="B48" s="336"/>
      <c r="C48" s="336"/>
      <c r="D48" s="336"/>
      <c r="E48" s="336"/>
      <c r="F48" s="336"/>
      <c r="G48" s="336"/>
      <c r="H48" s="336"/>
      <c r="I48" s="336"/>
      <c r="J48" s="337"/>
    </row>
    <row r="49" spans="1:10" ht="30.75" customHeight="1" thickBot="1">
      <c r="A49" s="318" t="s">
        <v>121</v>
      </c>
      <c r="B49" s="319"/>
      <c r="C49" s="346">
        <f>'YEAR 1'!C49:D49</f>
        <v>0</v>
      </c>
      <c r="D49" s="347"/>
      <c r="E49" s="320" t="s">
        <v>85</v>
      </c>
      <c r="F49" s="321"/>
      <c r="G49" s="348">
        <f>'YEAR 1'!G49:H49</f>
        <v>0</v>
      </c>
      <c r="H49" s="349"/>
      <c r="I49" s="356"/>
      <c r="J49" s="354" t="str">
        <f>J3</f>
        <v>no</v>
      </c>
    </row>
    <row r="50" spans="1:11" ht="30.75" customHeight="1" thickBot="1">
      <c r="A50" s="318" t="s">
        <v>37</v>
      </c>
      <c r="B50" s="319"/>
      <c r="C50" s="346">
        <f>'YEAR 1'!C50:D50</f>
        <v>0</v>
      </c>
      <c r="D50" s="347"/>
      <c r="E50" s="320" t="s">
        <v>31</v>
      </c>
      <c r="F50" s="321"/>
      <c r="G50" s="352">
        <f>'YEAR 1'!G50:H50</f>
        <v>0</v>
      </c>
      <c r="H50" s="353"/>
      <c r="I50" s="357"/>
      <c r="J50" s="355"/>
      <c r="K50" s="5"/>
    </row>
    <row r="51" spans="1:11" ht="30.75" customHeight="1" thickBot="1">
      <c r="A51" s="318" t="s">
        <v>0</v>
      </c>
      <c r="B51" s="319"/>
      <c r="C51" s="346">
        <f>'YEAR 1'!C51:D51</f>
        <v>0</v>
      </c>
      <c r="D51" s="347"/>
      <c r="E51" s="320" t="s">
        <v>36</v>
      </c>
      <c r="F51" s="321"/>
      <c r="G51" s="344">
        <f>'YEAR 1'!G51:H51</f>
        <v>0</v>
      </c>
      <c r="H51" s="345"/>
      <c r="I51" s="358"/>
      <c r="J51" s="79" t="s">
        <v>53</v>
      </c>
      <c r="K51" s="6"/>
    </row>
    <row r="52" spans="1:10" s="2" customFormat="1" ht="12" customHeight="1">
      <c r="A52" s="285" t="s">
        <v>27</v>
      </c>
      <c r="B52" s="286"/>
      <c r="C52" s="286"/>
      <c r="D52" s="286"/>
      <c r="E52" s="286"/>
      <c r="F52" s="286"/>
      <c r="G52" s="286"/>
      <c r="H52" s="286"/>
      <c r="I52" s="286"/>
      <c r="J52" s="287"/>
    </row>
    <row r="53" spans="1:10" s="17" customFormat="1" ht="18" customHeight="1" thickBot="1">
      <c r="A53" s="288"/>
      <c r="B53" s="289"/>
      <c r="C53" s="289"/>
      <c r="D53" s="289"/>
      <c r="E53" s="289"/>
      <c r="F53" s="289"/>
      <c r="G53" s="289"/>
      <c r="H53" s="289"/>
      <c r="I53" s="289"/>
      <c r="J53" s="290"/>
    </row>
    <row r="54" spans="1:10" s="2" customFormat="1" ht="15">
      <c r="A54" s="19">
        <v>1</v>
      </c>
      <c r="B54" s="34" t="s">
        <v>137</v>
      </c>
      <c r="C54" s="35"/>
      <c r="D54" s="35"/>
      <c r="E54" s="35"/>
      <c r="F54" s="35"/>
      <c r="G54" s="35"/>
      <c r="H54" s="35"/>
      <c r="I54" s="36"/>
      <c r="J54" s="65">
        <v>0</v>
      </c>
    </row>
    <row r="55" spans="1:10" s="2" customFormat="1" ht="15">
      <c r="A55" s="10">
        <v>2</v>
      </c>
      <c r="B55" s="312" t="s">
        <v>38</v>
      </c>
      <c r="C55" s="313"/>
      <c r="D55" s="313"/>
      <c r="E55" s="313"/>
      <c r="F55" s="313"/>
      <c r="G55" s="313"/>
      <c r="H55" s="313"/>
      <c r="I55" s="314"/>
      <c r="J55" s="83">
        <f>IF($J$3="yes",'YEAR 1'!J55,0)</f>
        <v>0</v>
      </c>
    </row>
    <row r="56" spans="1:10" s="2" customFormat="1" ht="3" customHeight="1">
      <c r="A56" s="21"/>
      <c r="B56" s="22"/>
      <c r="C56" s="23"/>
      <c r="D56" s="22"/>
      <c r="E56" s="22"/>
      <c r="F56" s="24"/>
      <c r="G56" s="24"/>
      <c r="H56" s="24"/>
      <c r="I56" s="24"/>
      <c r="J56" s="38"/>
    </row>
    <row r="57" spans="1:10" s="2" customFormat="1" ht="18" customHeight="1" thickBot="1">
      <c r="A57" s="278" t="s">
        <v>46</v>
      </c>
      <c r="B57" s="279"/>
      <c r="C57" s="279"/>
      <c r="D57" s="279"/>
      <c r="E57" s="279"/>
      <c r="F57" s="279"/>
      <c r="G57" s="279"/>
      <c r="H57" s="279"/>
      <c r="I57" s="280"/>
      <c r="J57" s="58">
        <f>IF($J$3="yes",ROUND((SUM(J54:J55)),0),0)</f>
        <v>0</v>
      </c>
    </row>
    <row r="58" spans="1:10" s="2" customFormat="1" ht="12" customHeight="1">
      <c r="A58" s="285" t="s">
        <v>9</v>
      </c>
      <c r="B58" s="286"/>
      <c r="C58" s="286"/>
      <c r="D58" s="286"/>
      <c r="E58" s="286"/>
      <c r="F58" s="286"/>
      <c r="G58" s="286"/>
      <c r="H58" s="286"/>
      <c r="I58" s="286"/>
      <c r="J58" s="287"/>
    </row>
    <row r="59" spans="1:10" s="17" customFormat="1" ht="18" customHeight="1" thickBot="1">
      <c r="A59" s="288"/>
      <c r="B59" s="289"/>
      <c r="C59" s="289"/>
      <c r="D59" s="289"/>
      <c r="E59" s="289"/>
      <c r="F59" s="289"/>
      <c r="G59" s="289"/>
      <c r="H59" s="289"/>
      <c r="I59" s="289"/>
      <c r="J59" s="290"/>
    </row>
    <row r="60" spans="1:10" s="2" customFormat="1" ht="15">
      <c r="A60" s="19">
        <v>1</v>
      </c>
      <c r="B60" s="361" t="s">
        <v>10</v>
      </c>
      <c r="C60" s="362"/>
      <c r="D60" s="362"/>
      <c r="E60" s="362"/>
      <c r="F60" s="362"/>
      <c r="G60" s="362"/>
      <c r="H60" s="362"/>
      <c r="I60" s="363"/>
      <c r="J60" s="65"/>
    </row>
    <row r="61" spans="1:10" s="2" customFormat="1" ht="15">
      <c r="A61" s="10">
        <v>2</v>
      </c>
      <c r="B61" s="269" t="s">
        <v>11</v>
      </c>
      <c r="C61" s="270"/>
      <c r="D61" s="270"/>
      <c r="E61" s="270"/>
      <c r="F61" s="270"/>
      <c r="G61" s="270"/>
      <c r="H61" s="270"/>
      <c r="I61" s="271"/>
      <c r="J61" s="66">
        <v>0</v>
      </c>
    </row>
    <row r="62" spans="1:10" s="2" customFormat="1" ht="3" customHeight="1">
      <c r="A62" s="21"/>
      <c r="B62" s="22"/>
      <c r="C62" s="23"/>
      <c r="D62" s="22"/>
      <c r="E62" s="22"/>
      <c r="F62" s="24"/>
      <c r="G62" s="24"/>
      <c r="H62" s="24"/>
      <c r="I62" s="24"/>
      <c r="J62" s="38"/>
    </row>
    <row r="63" spans="1:10" s="2" customFormat="1" ht="18" customHeight="1" thickBot="1">
      <c r="A63" s="278" t="s">
        <v>47</v>
      </c>
      <c r="B63" s="279"/>
      <c r="C63" s="279"/>
      <c r="D63" s="279"/>
      <c r="E63" s="279"/>
      <c r="F63" s="279"/>
      <c r="G63" s="279"/>
      <c r="H63" s="279"/>
      <c r="I63" s="280"/>
      <c r="J63" s="58">
        <f>IF($J$3="yes",ROUND((SUM(J60:J61)),0),0)</f>
        <v>0</v>
      </c>
    </row>
    <row r="64" spans="1:10" s="2" customFormat="1" ht="12" customHeight="1">
      <c r="A64" s="285" t="s">
        <v>12</v>
      </c>
      <c r="B64" s="286"/>
      <c r="C64" s="286"/>
      <c r="D64" s="286"/>
      <c r="E64" s="286"/>
      <c r="F64" s="286"/>
      <c r="G64" s="286"/>
      <c r="H64" s="286"/>
      <c r="I64" s="286"/>
      <c r="J64" s="287"/>
    </row>
    <row r="65" spans="1:10" s="17" customFormat="1" ht="18" customHeight="1" thickBot="1">
      <c r="A65" s="288"/>
      <c r="B65" s="289"/>
      <c r="C65" s="289"/>
      <c r="D65" s="289"/>
      <c r="E65" s="289"/>
      <c r="F65" s="289"/>
      <c r="G65" s="289"/>
      <c r="H65" s="289"/>
      <c r="I65" s="289"/>
      <c r="J65" s="290"/>
    </row>
    <row r="66" spans="1:10" s="2" customFormat="1" ht="15">
      <c r="A66" s="20">
        <v>1</v>
      </c>
      <c r="B66" s="361" t="s">
        <v>13</v>
      </c>
      <c r="C66" s="362"/>
      <c r="D66" s="362"/>
      <c r="E66" s="362"/>
      <c r="F66" s="362"/>
      <c r="G66" s="362"/>
      <c r="H66" s="362"/>
      <c r="I66" s="363"/>
      <c r="J66" s="65">
        <v>0</v>
      </c>
    </row>
    <row r="67" spans="1:10" s="2" customFormat="1" ht="15">
      <c r="A67" s="15">
        <v>2</v>
      </c>
      <c r="B67" s="269" t="s">
        <v>14</v>
      </c>
      <c r="C67" s="270"/>
      <c r="D67" s="270"/>
      <c r="E67" s="270"/>
      <c r="F67" s="270"/>
      <c r="G67" s="270"/>
      <c r="H67" s="270"/>
      <c r="I67" s="271"/>
      <c r="J67" s="66">
        <v>0</v>
      </c>
    </row>
    <row r="68" spans="1:10" s="2" customFormat="1" ht="15">
      <c r="A68" s="15">
        <v>3</v>
      </c>
      <c r="B68" s="269" t="s">
        <v>15</v>
      </c>
      <c r="C68" s="270"/>
      <c r="D68" s="270"/>
      <c r="E68" s="270"/>
      <c r="F68" s="270"/>
      <c r="G68" s="270"/>
      <c r="H68" s="270"/>
      <c r="I68" s="271"/>
      <c r="J68" s="66">
        <v>0</v>
      </c>
    </row>
    <row r="69" spans="1:10" s="2" customFormat="1" ht="15">
      <c r="A69" s="15">
        <v>4</v>
      </c>
      <c r="B69" s="269" t="s">
        <v>5</v>
      </c>
      <c r="C69" s="270"/>
      <c r="D69" s="270"/>
      <c r="E69" s="270"/>
      <c r="F69" s="270"/>
      <c r="G69" s="270"/>
      <c r="H69" s="270"/>
      <c r="I69" s="271"/>
      <c r="J69" s="66">
        <v>0</v>
      </c>
    </row>
    <row r="70" spans="1:10" s="2" customFormat="1" ht="3" customHeight="1">
      <c r="A70" s="21"/>
      <c r="B70" s="22"/>
      <c r="C70" s="23"/>
      <c r="D70" s="22"/>
      <c r="E70" s="22"/>
      <c r="F70" s="24"/>
      <c r="G70" s="24"/>
      <c r="H70" s="24"/>
      <c r="I70" s="24"/>
      <c r="J70" s="38"/>
    </row>
    <row r="71" spans="1:10" s="2" customFormat="1" ht="18" customHeight="1" thickBot="1">
      <c r="A71" s="278" t="s">
        <v>48</v>
      </c>
      <c r="B71" s="279"/>
      <c r="C71" s="279"/>
      <c r="D71" s="279"/>
      <c r="E71" s="279"/>
      <c r="F71" s="279"/>
      <c r="G71" s="279"/>
      <c r="H71" s="279"/>
      <c r="I71" s="280"/>
      <c r="J71" s="58">
        <f>IF($J$3="yes",ROUND((SUM(J66:J69)),0),0)</f>
        <v>0</v>
      </c>
    </row>
    <row r="72" spans="1:10" s="2" customFormat="1" ht="12" customHeight="1">
      <c r="A72" s="285" t="s">
        <v>16</v>
      </c>
      <c r="B72" s="286"/>
      <c r="C72" s="286"/>
      <c r="D72" s="286"/>
      <c r="E72" s="286"/>
      <c r="F72" s="286"/>
      <c r="G72" s="286"/>
      <c r="H72" s="286"/>
      <c r="I72" s="286"/>
      <c r="J72" s="287"/>
    </row>
    <row r="73" spans="1:10" s="17" customFormat="1" ht="18" customHeight="1" thickBot="1">
      <c r="A73" s="288"/>
      <c r="B73" s="289"/>
      <c r="C73" s="289"/>
      <c r="D73" s="289"/>
      <c r="E73" s="289"/>
      <c r="F73" s="289"/>
      <c r="G73" s="289"/>
      <c r="H73" s="289"/>
      <c r="I73" s="289"/>
      <c r="J73" s="290"/>
    </row>
    <row r="74" spans="1:10" s="2" customFormat="1" ht="15">
      <c r="A74" s="37">
        <v>1</v>
      </c>
      <c r="B74" s="309" t="s">
        <v>17</v>
      </c>
      <c r="C74" s="310"/>
      <c r="D74" s="310"/>
      <c r="E74" s="310"/>
      <c r="F74" s="310"/>
      <c r="G74" s="310"/>
      <c r="H74" s="310"/>
      <c r="I74" s="311"/>
      <c r="J74" s="67"/>
    </row>
    <row r="75" spans="1:10" s="2" customFormat="1" ht="15">
      <c r="A75" s="10">
        <v>2</v>
      </c>
      <c r="B75" s="326" t="s">
        <v>39</v>
      </c>
      <c r="C75" s="327"/>
      <c r="D75" s="327"/>
      <c r="E75" s="327"/>
      <c r="F75" s="327"/>
      <c r="G75" s="327"/>
      <c r="H75" s="327"/>
      <c r="I75" s="328"/>
      <c r="J75" s="68"/>
    </row>
    <row r="76" spans="1:10" s="2" customFormat="1" ht="15">
      <c r="A76" s="10">
        <v>3</v>
      </c>
      <c r="B76" s="272" t="s">
        <v>18</v>
      </c>
      <c r="C76" s="273"/>
      <c r="D76" s="273"/>
      <c r="E76" s="273"/>
      <c r="F76" s="273"/>
      <c r="G76" s="273"/>
      <c r="H76" s="273"/>
      <c r="I76" s="281"/>
      <c r="J76" s="68">
        <v>0</v>
      </c>
    </row>
    <row r="77" spans="1:10" s="2" customFormat="1" ht="15">
      <c r="A77" s="10">
        <v>4</v>
      </c>
      <c r="B77" s="272" t="s">
        <v>19</v>
      </c>
      <c r="C77" s="273"/>
      <c r="D77" s="273"/>
      <c r="E77" s="273"/>
      <c r="F77" s="273"/>
      <c r="G77" s="273"/>
      <c r="H77" s="273"/>
      <c r="I77" s="281"/>
      <c r="J77" s="69">
        <v>0</v>
      </c>
    </row>
    <row r="78" spans="1:10" s="2" customFormat="1" ht="15">
      <c r="A78" s="10">
        <v>5</v>
      </c>
      <c r="B78" s="179" t="s">
        <v>123</v>
      </c>
      <c r="C78" s="155"/>
      <c r="D78" s="155"/>
      <c r="E78" s="155"/>
      <c r="F78" s="155"/>
      <c r="G78" s="174"/>
      <c r="H78" s="155"/>
      <c r="I78" s="124"/>
      <c r="J78" s="69">
        <v>0</v>
      </c>
    </row>
    <row r="79" spans="1:10" s="2" customFormat="1" ht="15">
      <c r="A79" s="10">
        <v>6</v>
      </c>
      <c r="B79" s="312" t="s">
        <v>5</v>
      </c>
      <c r="C79" s="313"/>
      <c r="D79" s="313"/>
      <c r="E79" s="313"/>
      <c r="F79" s="313"/>
      <c r="G79" s="313"/>
      <c r="H79" s="313"/>
      <c r="I79" s="314"/>
      <c r="J79" s="68">
        <v>0</v>
      </c>
    </row>
    <row r="80" spans="1:10" s="17" customFormat="1" ht="3" customHeight="1">
      <c r="A80" s="46"/>
      <c r="B80" s="47"/>
      <c r="C80" s="47"/>
      <c r="D80" s="47"/>
      <c r="E80" s="47"/>
      <c r="F80" s="47"/>
      <c r="G80" s="47"/>
      <c r="H80" s="47"/>
      <c r="I80" s="47"/>
      <c r="J80" s="48"/>
    </row>
    <row r="81" spans="1:10" s="2" customFormat="1" ht="15">
      <c r="A81" s="260">
        <v>7</v>
      </c>
      <c r="B81" s="263" t="s">
        <v>65</v>
      </c>
      <c r="C81" s="264"/>
      <c r="D81" s="269" t="s">
        <v>70</v>
      </c>
      <c r="E81" s="270"/>
      <c r="F81" s="270"/>
      <c r="G81" s="270"/>
      <c r="H81" s="270"/>
      <c r="I81" s="271"/>
      <c r="J81" s="70">
        <v>0</v>
      </c>
    </row>
    <row r="82" spans="1:10" s="2" customFormat="1" ht="15">
      <c r="A82" s="364"/>
      <c r="B82" s="265"/>
      <c r="C82" s="266"/>
      <c r="D82" s="272" t="s">
        <v>71</v>
      </c>
      <c r="E82" s="273"/>
      <c r="F82" s="274"/>
      <c r="G82" s="274"/>
      <c r="H82" s="274"/>
      <c r="I82" s="275"/>
      <c r="J82" s="68">
        <v>0</v>
      </c>
    </row>
    <row r="83" spans="1:10" s="2" customFormat="1" ht="15">
      <c r="A83" s="364"/>
      <c r="B83" s="265"/>
      <c r="C83" s="266"/>
      <c r="D83" s="272" t="s">
        <v>72</v>
      </c>
      <c r="E83" s="273"/>
      <c r="F83" s="276"/>
      <c r="G83" s="276"/>
      <c r="H83" s="276"/>
      <c r="I83" s="277"/>
      <c r="J83" s="71">
        <f>IF($J$3="yes",ROUND((SUM(J81:J82)),0),0)</f>
        <v>0</v>
      </c>
    </row>
    <row r="84" spans="1:10" s="2" customFormat="1" ht="15">
      <c r="A84" s="364"/>
      <c r="B84" s="265"/>
      <c r="C84" s="266"/>
      <c r="D84" s="272" t="s">
        <v>73</v>
      </c>
      <c r="E84" s="273"/>
      <c r="F84" s="276"/>
      <c r="G84" s="276"/>
      <c r="H84" s="276"/>
      <c r="I84" s="277"/>
      <c r="J84" s="71">
        <f>IF($J$3="yes",ROUND(J83-J85,0),0)</f>
        <v>0</v>
      </c>
    </row>
    <row r="85" spans="1:10" s="2" customFormat="1" ht="15">
      <c r="A85" s="365"/>
      <c r="B85" s="267"/>
      <c r="C85" s="268"/>
      <c r="D85" s="272" t="s">
        <v>74</v>
      </c>
      <c r="E85" s="273"/>
      <c r="F85" s="276"/>
      <c r="G85" s="276"/>
      <c r="H85" s="276"/>
      <c r="I85" s="277"/>
      <c r="J85" s="71">
        <f>IF('YEAR 1'!J83&gt;25000,0,IF(J83&lt;25000-'YEAR 1'!J85,'YEAR 2'!J83,ROUND(25000-'YEAR 1'!J85,0)))</f>
        <v>0</v>
      </c>
    </row>
    <row r="86" spans="1:10" s="17" customFormat="1" ht="3" customHeight="1">
      <c r="A86" s="46"/>
      <c r="B86" s="47"/>
      <c r="C86" s="47"/>
      <c r="D86" s="47"/>
      <c r="E86" s="47"/>
      <c r="F86" s="47"/>
      <c r="G86" s="47"/>
      <c r="H86" s="47"/>
      <c r="I86" s="47"/>
      <c r="J86" s="48"/>
    </row>
    <row r="87" spans="1:10" s="2" customFormat="1" ht="15">
      <c r="A87" s="260">
        <v>8</v>
      </c>
      <c r="B87" s="263" t="s">
        <v>66</v>
      </c>
      <c r="C87" s="264"/>
      <c r="D87" s="269" t="s">
        <v>75</v>
      </c>
      <c r="E87" s="270"/>
      <c r="F87" s="270"/>
      <c r="G87" s="270"/>
      <c r="H87" s="270"/>
      <c r="I87" s="271"/>
      <c r="J87" s="70">
        <v>0</v>
      </c>
    </row>
    <row r="88" spans="1:10" s="2" customFormat="1" ht="15">
      <c r="A88" s="364"/>
      <c r="B88" s="265"/>
      <c r="C88" s="266"/>
      <c r="D88" s="272" t="s">
        <v>76</v>
      </c>
      <c r="E88" s="273"/>
      <c r="F88" s="274"/>
      <c r="G88" s="274"/>
      <c r="H88" s="274"/>
      <c r="I88" s="275"/>
      <c r="J88" s="68">
        <v>0</v>
      </c>
    </row>
    <row r="89" spans="1:10" s="2" customFormat="1" ht="15">
      <c r="A89" s="364"/>
      <c r="B89" s="265"/>
      <c r="C89" s="266"/>
      <c r="D89" s="272" t="s">
        <v>77</v>
      </c>
      <c r="E89" s="273"/>
      <c r="F89" s="276"/>
      <c r="G89" s="276"/>
      <c r="H89" s="276"/>
      <c r="I89" s="277"/>
      <c r="J89" s="71">
        <f>IF($J$3="yes",ROUND((SUM(J87:J88)),0),0)</f>
        <v>0</v>
      </c>
    </row>
    <row r="90" spans="1:10" s="2" customFormat="1" ht="15">
      <c r="A90" s="364"/>
      <c r="B90" s="265"/>
      <c r="C90" s="266"/>
      <c r="D90" s="272" t="s">
        <v>78</v>
      </c>
      <c r="E90" s="273"/>
      <c r="F90" s="276"/>
      <c r="G90" s="276"/>
      <c r="H90" s="276"/>
      <c r="I90" s="277"/>
      <c r="J90" s="71">
        <f>IF($J$3="yes",ROUND(J89-J91,0),0)</f>
        <v>0</v>
      </c>
    </row>
    <row r="91" spans="1:10" s="2" customFormat="1" ht="15">
      <c r="A91" s="365"/>
      <c r="B91" s="267"/>
      <c r="C91" s="268"/>
      <c r="D91" s="272" t="s">
        <v>79</v>
      </c>
      <c r="E91" s="273"/>
      <c r="F91" s="276"/>
      <c r="G91" s="276"/>
      <c r="H91" s="276"/>
      <c r="I91" s="277"/>
      <c r="J91" s="71">
        <f>IF('YEAR 1'!J89&gt;25000,0,IF(J89&lt;25000-'YEAR 1'!J91,'YEAR 2'!J89,ROUND(25000-'YEAR 1'!J91,0)))</f>
        <v>0</v>
      </c>
    </row>
    <row r="92" spans="1:10" s="17" customFormat="1" ht="3" customHeight="1">
      <c r="A92" s="46"/>
      <c r="B92" s="47"/>
      <c r="C92" s="47"/>
      <c r="D92" s="47"/>
      <c r="E92" s="47"/>
      <c r="F92" s="47"/>
      <c r="G92" s="47"/>
      <c r="H92" s="47"/>
      <c r="I92" s="47"/>
      <c r="J92" s="48"/>
    </row>
    <row r="93" spans="1:10" s="2" customFormat="1" ht="15">
      <c r="A93" s="260">
        <v>9</v>
      </c>
      <c r="B93" s="263" t="s">
        <v>67</v>
      </c>
      <c r="C93" s="264"/>
      <c r="D93" s="269" t="s">
        <v>80</v>
      </c>
      <c r="E93" s="270"/>
      <c r="F93" s="270"/>
      <c r="G93" s="270"/>
      <c r="H93" s="270"/>
      <c r="I93" s="271"/>
      <c r="J93" s="70">
        <v>0</v>
      </c>
    </row>
    <row r="94" spans="1:10" s="2" customFormat="1" ht="15">
      <c r="A94" s="364"/>
      <c r="B94" s="265"/>
      <c r="C94" s="266"/>
      <c r="D94" s="272" t="s">
        <v>81</v>
      </c>
      <c r="E94" s="273"/>
      <c r="F94" s="274"/>
      <c r="G94" s="274"/>
      <c r="H94" s="274"/>
      <c r="I94" s="275"/>
      <c r="J94" s="68">
        <v>0</v>
      </c>
    </row>
    <row r="95" spans="1:10" s="2" customFormat="1" ht="15">
      <c r="A95" s="364"/>
      <c r="B95" s="265"/>
      <c r="C95" s="266"/>
      <c r="D95" s="272" t="s">
        <v>82</v>
      </c>
      <c r="E95" s="273"/>
      <c r="F95" s="276"/>
      <c r="G95" s="276"/>
      <c r="H95" s="276"/>
      <c r="I95" s="277"/>
      <c r="J95" s="71">
        <f>IF($J$3="yes",ROUND((SUM(J93:J94)),0),0)</f>
        <v>0</v>
      </c>
    </row>
    <row r="96" spans="1:10" s="2" customFormat="1" ht="15">
      <c r="A96" s="364"/>
      <c r="B96" s="265"/>
      <c r="C96" s="266"/>
      <c r="D96" s="272" t="s">
        <v>83</v>
      </c>
      <c r="E96" s="273"/>
      <c r="F96" s="276"/>
      <c r="G96" s="276"/>
      <c r="H96" s="276"/>
      <c r="I96" s="277"/>
      <c r="J96" s="71">
        <f>IF($J$3="yes",ROUND(J95-J97,0),0)</f>
        <v>0</v>
      </c>
    </row>
    <row r="97" spans="1:10" s="2" customFormat="1" ht="15">
      <c r="A97" s="365"/>
      <c r="B97" s="267"/>
      <c r="C97" s="268"/>
      <c r="D97" s="272" t="s">
        <v>84</v>
      </c>
      <c r="E97" s="273"/>
      <c r="F97" s="276"/>
      <c r="G97" s="276"/>
      <c r="H97" s="276"/>
      <c r="I97" s="277"/>
      <c r="J97" s="71">
        <f>IF('YEAR 1'!J95&gt;25000,0,IF(J95&lt;25000-'YEAR 1'!J97,'YEAR 2'!J95,ROUND(25000-'YEAR 1'!J97,0)))</f>
        <v>0</v>
      </c>
    </row>
    <row r="98" spans="1:10" s="2" customFormat="1" ht="3" customHeight="1">
      <c r="A98" s="12"/>
      <c r="B98" s="9"/>
      <c r="C98" s="27"/>
      <c r="D98" s="27"/>
      <c r="E98" s="27"/>
      <c r="F98" s="27"/>
      <c r="G98" s="27"/>
      <c r="H98" s="27"/>
      <c r="I98" s="27"/>
      <c r="J98" s="51"/>
    </row>
    <row r="99" spans="1:10" s="2" customFormat="1" ht="15">
      <c r="A99" s="260">
        <v>10</v>
      </c>
      <c r="B99" s="263" t="s">
        <v>125</v>
      </c>
      <c r="C99" s="264"/>
      <c r="D99" s="269" t="s">
        <v>126</v>
      </c>
      <c r="E99" s="270"/>
      <c r="F99" s="270"/>
      <c r="G99" s="270"/>
      <c r="H99" s="270"/>
      <c r="I99" s="271"/>
      <c r="J99" s="70">
        <v>0</v>
      </c>
    </row>
    <row r="100" spans="1:10" s="2" customFormat="1" ht="15">
      <c r="A100" s="364"/>
      <c r="B100" s="265"/>
      <c r="C100" s="266"/>
      <c r="D100" s="272" t="s">
        <v>127</v>
      </c>
      <c r="E100" s="273"/>
      <c r="F100" s="274"/>
      <c r="G100" s="274"/>
      <c r="H100" s="274"/>
      <c r="I100" s="275"/>
      <c r="J100" s="68">
        <v>0</v>
      </c>
    </row>
    <row r="101" spans="1:10" s="2" customFormat="1" ht="15">
      <c r="A101" s="364"/>
      <c r="B101" s="265"/>
      <c r="C101" s="266"/>
      <c r="D101" s="272" t="s">
        <v>128</v>
      </c>
      <c r="E101" s="273"/>
      <c r="F101" s="276"/>
      <c r="G101" s="276"/>
      <c r="H101" s="276"/>
      <c r="I101" s="277"/>
      <c r="J101" s="71">
        <f>IF($J$3="yes",ROUND((SUM(J99:J100)),0),0)</f>
        <v>0</v>
      </c>
    </row>
    <row r="102" spans="1:10" s="2" customFormat="1" ht="15">
      <c r="A102" s="364"/>
      <c r="B102" s="265"/>
      <c r="C102" s="266"/>
      <c r="D102" s="272" t="s">
        <v>129</v>
      </c>
      <c r="E102" s="273"/>
      <c r="F102" s="276"/>
      <c r="G102" s="276"/>
      <c r="H102" s="276"/>
      <c r="I102" s="277"/>
      <c r="J102" s="71">
        <f>IF($J$3="yes",ROUND(J101-J103,0),0)</f>
        <v>0</v>
      </c>
    </row>
    <row r="103" spans="1:10" s="2" customFormat="1" ht="15">
      <c r="A103" s="365"/>
      <c r="B103" s="267"/>
      <c r="C103" s="268"/>
      <c r="D103" s="272" t="s">
        <v>130</v>
      </c>
      <c r="E103" s="273"/>
      <c r="F103" s="276"/>
      <c r="G103" s="276"/>
      <c r="H103" s="276"/>
      <c r="I103" s="277"/>
      <c r="J103" s="71">
        <f>IF('YEAR 1'!J101&gt;25000,0,IF(J101&lt;25000-'YEAR 1'!J103,'YEAR 2'!J101,ROUND(25000-'YEAR 1'!J103,0)))</f>
        <v>0</v>
      </c>
    </row>
    <row r="104" spans="1:10" s="2" customFormat="1" ht="3" customHeight="1">
      <c r="A104" s="12"/>
      <c r="B104" s="9"/>
      <c r="C104" s="27"/>
      <c r="D104" s="27"/>
      <c r="E104" s="27"/>
      <c r="F104" s="27"/>
      <c r="G104" s="27"/>
      <c r="H104" s="27"/>
      <c r="I104" s="27"/>
      <c r="J104" s="51"/>
    </row>
    <row r="105" spans="1:10" s="2" customFormat="1" ht="18" customHeight="1" thickBot="1">
      <c r="A105" s="278" t="s">
        <v>49</v>
      </c>
      <c r="B105" s="279"/>
      <c r="C105" s="279"/>
      <c r="D105" s="279"/>
      <c r="E105" s="279"/>
      <c r="F105" s="279"/>
      <c r="G105" s="279"/>
      <c r="H105" s="279"/>
      <c r="I105" s="280"/>
      <c r="J105" s="72">
        <f>IF($J$3="yes",ROUND((SUM(J74:J79,J83,J89,J95,J101)),0),0)</f>
        <v>0</v>
      </c>
    </row>
    <row r="106" spans="1:10" s="2" customFormat="1" ht="12" customHeight="1">
      <c r="A106" s="285" t="s">
        <v>43</v>
      </c>
      <c r="B106" s="286"/>
      <c r="C106" s="286"/>
      <c r="D106" s="286"/>
      <c r="E106" s="286"/>
      <c r="F106" s="286"/>
      <c r="G106" s="286"/>
      <c r="H106" s="286"/>
      <c r="I106" s="286"/>
      <c r="J106" s="287"/>
    </row>
    <row r="107" spans="1:10" s="17" customFormat="1" ht="18" customHeight="1" thickBot="1">
      <c r="A107" s="288"/>
      <c r="B107" s="289"/>
      <c r="C107" s="289"/>
      <c r="D107" s="289"/>
      <c r="E107" s="289"/>
      <c r="F107" s="289"/>
      <c r="G107" s="289"/>
      <c r="H107" s="289"/>
      <c r="I107" s="289"/>
      <c r="J107" s="290"/>
    </row>
    <row r="108" spans="1:10" s="2" customFormat="1" ht="18" customHeight="1" thickBot="1">
      <c r="A108" s="297" t="s">
        <v>50</v>
      </c>
      <c r="B108" s="298"/>
      <c r="C108" s="298"/>
      <c r="D108" s="298"/>
      <c r="E108" s="298"/>
      <c r="F108" s="298"/>
      <c r="G108" s="298"/>
      <c r="H108" s="298"/>
      <c r="I108" s="299"/>
      <c r="J108" s="73">
        <f>IF($J$3="yes",ROUND((SUM(J105,J71,J63,J57,J47)),0),0)</f>
        <v>0</v>
      </c>
    </row>
    <row r="109" spans="1:10" s="2" customFormat="1" ht="12" customHeight="1">
      <c r="A109" s="285" t="s">
        <v>32</v>
      </c>
      <c r="B109" s="286"/>
      <c r="C109" s="286"/>
      <c r="D109" s="286"/>
      <c r="E109" s="286"/>
      <c r="F109" s="286"/>
      <c r="G109" s="286"/>
      <c r="H109" s="286"/>
      <c r="I109" s="286"/>
      <c r="J109" s="287"/>
    </row>
    <row r="110" spans="1:10" s="17" customFormat="1" ht="18" customHeight="1" thickBot="1">
      <c r="A110" s="288"/>
      <c r="B110" s="289"/>
      <c r="C110" s="289"/>
      <c r="D110" s="289"/>
      <c r="E110" s="289"/>
      <c r="F110" s="289"/>
      <c r="G110" s="289"/>
      <c r="H110" s="289"/>
      <c r="I110" s="289"/>
      <c r="J110" s="290"/>
    </row>
    <row r="111" spans="1:10" s="2" customFormat="1" ht="14.25" customHeight="1">
      <c r="A111" s="37">
        <v>1</v>
      </c>
      <c r="B111" s="309" t="s">
        <v>33</v>
      </c>
      <c r="C111" s="310"/>
      <c r="D111" s="310"/>
      <c r="E111" s="310"/>
      <c r="F111" s="310"/>
      <c r="G111" s="310"/>
      <c r="H111" s="310"/>
      <c r="I111" s="311"/>
      <c r="J111" s="151">
        <f>IF($J$3="yes",ROUND((J108-(J84+J90+J96+J102+J78+J71+J57)),0),0)</f>
        <v>0</v>
      </c>
    </row>
    <row r="112" spans="1:10" s="2" customFormat="1" ht="14.25" customHeight="1">
      <c r="A112" s="10">
        <v>2</v>
      </c>
      <c r="B112" s="272" t="s">
        <v>40</v>
      </c>
      <c r="C112" s="273"/>
      <c r="D112" s="273"/>
      <c r="E112" s="273"/>
      <c r="F112" s="273"/>
      <c r="G112" s="273"/>
      <c r="H112" s="273"/>
      <c r="I112" s="281"/>
      <c r="J112" s="153"/>
    </row>
    <row r="113" spans="1:10" s="2" customFormat="1" ht="3" customHeight="1">
      <c r="A113" s="11"/>
      <c r="B113" s="30"/>
      <c r="C113" s="31"/>
      <c r="D113" s="30"/>
      <c r="E113" s="30"/>
      <c r="F113" s="27"/>
      <c r="G113" s="27"/>
      <c r="H113" s="27"/>
      <c r="I113" s="27"/>
      <c r="J113" s="38"/>
    </row>
    <row r="114" spans="1:10" s="2" customFormat="1" ht="18" customHeight="1" thickBot="1">
      <c r="A114" s="278" t="s">
        <v>35</v>
      </c>
      <c r="B114" s="279"/>
      <c r="C114" s="279"/>
      <c r="D114" s="279"/>
      <c r="E114" s="279"/>
      <c r="F114" s="279"/>
      <c r="G114" s="279"/>
      <c r="H114" s="279"/>
      <c r="I114" s="280"/>
      <c r="J114" s="74">
        <f>IF($J$3="yes",(IF(OR(J112=0.1,J112=0.15),(ROUND(J112*J108,0)),(ROUND(J112*J111,0)))),0)</f>
        <v>0</v>
      </c>
    </row>
    <row r="115" spans="1:10" s="2" customFormat="1" ht="12" customHeight="1">
      <c r="A115" s="285" t="s">
        <v>41</v>
      </c>
      <c r="B115" s="286"/>
      <c r="C115" s="286"/>
      <c r="D115" s="286"/>
      <c r="E115" s="286"/>
      <c r="F115" s="286"/>
      <c r="G115" s="286"/>
      <c r="H115" s="286"/>
      <c r="I115" s="286"/>
      <c r="J115" s="287"/>
    </row>
    <row r="116" spans="1:10" s="17" customFormat="1" ht="18" customHeight="1" thickBot="1">
      <c r="A116" s="288"/>
      <c r="B116" s="289"/>
      <c r="C116" s="289"/>
      <c r="D116" s="289"/>
      <c r="E116" s="289"/>
      <c r="F116" s="289"/>
      <c r="G116" s="289"/>
      <c r="H116" s="289"/>
      <c r="I116" s="289"/>
      <c r="J116" s="290"/>
    </row>
    <row r="117" spans="1:10" s="2" customFormat="1" ht="18" customHeight="1" thickBot="1">
      <c r="A117" s="297" t="s">
        <v>34</v>
      </c>
      <c r="B117" s="298"/>
      <c r="C117" s="298"/>
      <c r="D117" s="298"/>
      <c r="E117" s="298"/>
      <c r="F117" s="298"/>
      <c r="G117" s="298"/>
      <c r="H117" s="298"/>
      <c r="I117" s="299"/>
      <c r="J117" s="73">
        <f>IF($J$3="yes",ROUND(J114+J108,0),0)</f>
        <v>0</v>
      </c>
    </row>
    <row r="118" spans="1:10" s="2" customFormat="1" ht="12" customHeight="1">
      <c r="A118" s="285" t="s">
        <v>42</v>
      </c>
      <c r="B118" s="286"/>
      <c r="C118" s="286"/>
      <c r="D118" s="286"/>
      <c r="E118" s="286"/>
      <c r="F118" s="286"/>
      <c r="G118" s="286"/>
      <c r="H118" s="286"/>
      <c r="I118" s="286"/>
      <c r="J118" s="287"/>
    </row>
    <row r="119" spans="1:10" s="17" customFormat="1" ht="18" customHeight="1" thickBot="1">
      <c r="A119" s="288"/>
      <c r="B119" s="289"/>
      <c r="C119" s="289"/>
      <c r="D119" s="289"/>
      <c r="E119" s="289"/>
      <c r="F119" s="289"/>
      <c r="G119" s="289"/>
      <c r="H119" s="289"/>
      <c r="I119" s="289"/>
      <c r="J119" s="290"/>
    </row>
    <row r="120" spans="1:10" s="3" customFormat="1" ht="18" customHeight="1" thickBot="1">
      <c r="A120" s="297" t="s">
        <v>24</v>
      </c>
      <c r="B120" s="298"/>
      <c r="C120" s="298"/>
      <c r="D120" s="298"/>
      <c r="E120" s="298"/>
      <c r="F120" s="298"/>
      <c r="G120" s="298"/>
      <c r="H120" s="298"/>
      <c r="I120" s="299"/>
      <c r="J120" s="76">
        <v>0</v>
      </c>
    </row>
    <row r="121" spans="1:10" s="2" customFormat="1" ht="12" customHeight="1">
      <c r="A121" s="285" t="s">
        <v>25</v>
      </c>
      <c r="B121" s="286"/>
      <c r="C121" s="286"/>
      <c r="D121" s="286"/>
      <c r="E121" s="286"/>
      <c r="F121" s="286"/>
      <c r="G121" s="286"/>
      <c r="H121" s="286"/>
      <c r="I121" s="286"/>
      <c r="J121" s="287"/>
    </row>
    <row r="122" spans="1:10" s="17" customFormat="1" ht="17.25" customHeight="1" thickBot="1">
      <c r="A122" s="288"/>
      <c r="B122" s="289"/>
      <c r="C122" s="289"/>
      <c r="D122" s="289"/>
      <c r="E122" s="289"/>
      <c r="F122" s="289"/>
      <c r="G122" s="289"/>
      <c r="H122" s="289"/>
      <c r="I122" s="289"/>
      <c r="J122" s="290"/>
    </row>
    <row r="123" spans="1:10" ht="33.75" customHeight="1" thickBot="1">
      <c r="A123" s="300" t="s">
        <v>26</v>
      </c>
      <c r="B123" s="301"/>
      <c r="C123" s="301"/>
      <c r="D123" s="301"/>
      <c r="E123" s="301"/>
      <c r="F123" s="301"/>
      <c r="G123" s="301"/>
      <c r="H123" s="301"/>
      <c r="I123" s="302"/>
      <c r="J123" s="75">
        <f>IF($J$3="yes",ROUND(J117-J120,0),0)</f>
        <v>0</v>
      </c>
    </row>
    <row r="125" spans="2:13" ht="18.75">
      <c r="B125" s="258"/>
      <c r="C125" s="258"/>
      <c r="D125" s="259" t="s">
        <v>144</v>
      </c>
      <c r="E125" s="259"/>
      <c r="M125" s="13">
        <v>0.55</v>
      </c>
    </row>
    <row r="126" ht="12.75">
      <c r="M126" s="13">
        <v>0.52</v>
      </c>
    </row>
    <row r="127" ht="12.75">
      <c r="M127" s="13">
        <v>0.5</v>
      </c>
    </row>
    <row r="128" ht="12.75">
      <c r="M128" s="13">
        <v>0.49</v>
      </c>
    </row>
    <row r="129" ht="12.75">
      <c r="M129" s="13">
        <v>0.48</v>
      </c>
    </row>
    <row r="130" ht="12.75">
      <c r="M130" s="13">
        <v>0.47</v>
      </c>
    </row>
    <row r="131" ht="12.75">
      <c r="M131" s="13">
        <v>0.325</v>
      </c>
    </row>
    <row r="132" ht="12.75">
      <c r="M132" s="13">
        <v>0.315</v>
      </c>
    </row>
    <row r="133" ht="12.75">
      <c r="M133" s="13">
        <v>0.3</v>
      </c>
    </row>
    <row r="134" ht="12.75">
      <c r="M134" s="13">
        <v>0.26</v>
      </c>
    </row>
    <row r="135" ht="12.75">
      <c r="M135" s="13">
        <v>0.15</v>
      </c>
    </row>
    <row r="136" ht="12.75">
      <c r="M136" s="13">
        <v>0.1</v>
      </c>
    </row>
    <row r="137" ht="12.75">
      <c r="M137" s="13">
        <v>0.08</v>
      </c>
    </row>
    <row r="138" ht="12.75">
      <c r="M138" s="13">
        <v>0</v>
      </c>
    </row>
  </sheetData>
  <sheetProtection sheet="1" selectLockedCells="1"/>
  <mergeCells count="103">
    <mergeCell ref="B99:C103"/>
    <mergeCell ref="D99:I99"/>
    <mergeCell ref="D100:I100"/>
    <mergeCell ref="D101:I101"/>
    <mergeCell ref="D102:I102"/>
    <mergeCell ref="D103:I103"/>
    <mergeCell ref="G4:H4"/>
    <mergeCell ref="G5:H5"/>
    <mergeCell ref="J3:J4"/>
    <mergeCell ref="A49:B49"/>
    <mergeCell ref="C49:D49"/>
    <mergeCell ref="E49:F49"/>
    <mergeCell ref="J49:J50"/>
    <mergeCell ref="I3:I5"/>
    <mergeCell ref="G3:H3"/>
    <mergeCell ref="E3:F3"/>
    <mergeCell ref="A81:A85"/>
    <mergeCell ref="A123:I123"/>
    <mergeCell ref="A117:I117"/>
    <mergeCell ref="A120:I120"/>
    <mergeCell ref="A121:J122"/>
    <mergeCell ref="B111:I111"/>
    <mergeCell ref="B112:I112"/>
    <mergeCell ref="A114:I114"/>
    <mergeCell ref="A115:J116"/>
    <mergeCell ref="A118:J119"/>
    <mergeCell ref="B74:I74"/>
    <mergeCell ref="D84:I84"/>
    <mergeCell ref="D85:I85"/>
    <mergeCell ref="A105:I105"/>
    <mergeCell ref="A108:I108"/>
    <mergeCell ref="A106:J107"/>
    <mergeCell ref="B75:I75"/>
    <mergeCell ref="B76:I76"/>
    <mergeCell ref="B77:I77"/>
    <mergeCell ref="B79:I79"/>
    <mergeCell ref="B66:I66"/>
    <mergeCell ref="B81:C85"/>
    <mergeCell ref="D81:I81"/>
    <mergeCell ref="D82:I82"/>
    <mergeCell ref="D83:I83"/>
    <mergeCell ref="B67:I67"/>
    <mergeCell ref="B68:I68"/>
    <mergeCell ref="B69:I69"/>
    <mergeCell ref="A71:I71"/>
    <mergeCell ref="A72:J73"/>
    <mergeCell ref="A36:I36"/>
    <mergeCell ref="B39:I39"/>
    <mergeCell ref="B41:I41"/>
    <mergeCell ref="A6:J7"/>
    <mergeCell ref="A19:J20"/>
    <mergeCell ref="B42:I42"/>
    <mergeCell ref="A37:J38"/>
    <mergeCell ref="A1:J1"/>
    <mergeCell ref="A2:J2"/>
    <mergeCell ref="A4:B4"/>
    <mergeCell ref="A5:B5"/>
    <mergeCell ref="A3:B3"/>
    <mergeCell ref="C3:D3"/>
    <mergeCell ref="C4:D4"/>
    <mergeCell ref="E4:F4"/>
    <mergeCell ref="C5:D5"/>
    <mergeCell ref="E5:F5"/>
    <mergeCell ref="B43:I43"/>
    <mergeCell ref="A45:I45"/>
    <mergeCell ref="A47:I47"/>
    <mergeCell ref="B55:I55"/>
    <mergeCell ref="A57:I57"/>
    <mergeCell ref="A48:J48"/>
    <mergeCell ref="A50:B50"/>
    <mergeCell ref="C51:D51"/>
    <mergeCell ref="I49:I51"/>
    <mergeCell ref="G49:H49"/>
    <mergeCell ref="B87:C91"/>
    <mergeCell ref="D89:I89"/>
    <mergeCell ref="D87:I87"/>
    <mergeCell ref="D88:I88"/>
    <mergeCell ref="A109:J110"/>
    <mergeCell ref="D90:I90"/>
    <mergeCell ref="D91:I91"/>
    <mergeCell ref="D93:I93"/>
    <mergeCell ref="D94:I94"/>
    <mergeCell ref="A99:A103"/>
    <mergeCell ref="C50:D50"/>
    <mergeCell ref="E50:F50"/>
    <mergeCell ref="A63:I63"/>
    <mergeCell ref="A64:J65"/>
    <mergeCell ref="A93:A97"/>
    <mergeCell ref="B93:C97"/>
    <mergeCell ref="D95:I95"/>
    <mergeCell ref="D96:I96"/>
    <mergeCell ref="D97:I97"/>
    <mergeCell ref="A87:A91"/>
    <mergeCell ref="B125:C125"/>
    <mergeCell ref="D125:E125"/>
    <mergeCell ref="G50:H50"/>
    <mergeCell ref="G51:H51"/>
    <mergeCell ref="A51:B51"/>
    <mergeCell ref="B60:I60"/>
    <mergeCell ref="B61:I61"/>
    <mergeCell ref="A52:J53"/>
    <mergeCell ref="A58:J59"/>
    <mergeCell ref="E51:F51"/>
  </mergeCells>
  <dataValidations count="1">
    <dataValidation type="whole" operator="notBetween" allowBlank="1" showInputMessage="1" showErrorMessage="1" sqref="J54:J55">
      <formula1>1</formula1>
      <formula2>4999</formula2>
    </dataValidation>
  </dataValidations>
  <printOptions horizontalCentered="1" verticalCentered="1"/>
  <pageMargins left="0.25" right="0.25" top="0.25" bottom="0.54" header="0.3" footer="0.22"/>
  <pageSetup fitToHeight="2" horizontalDpi="600" verticalDpi="600" orientation="portrait" scale="50"/>
  <headerFooter>
    <oddFooter>&amp;R&amp;12Grant Proposal Budget
Year 2
Page &amp;P of &amp;N</oddFooter>
  </headerFooter>
  <rowBreaks count="1" manualBreakCount="1">
    <brk id="47" max="9" man="1"/>
  </rowBreaks>
  <legacyDrawing r:id="rId2"/>
</worksheet>
</file>

<file path=xl/worksheets/sheet4.xml><?xml version="1.0" encoding="utf-8"?>
<worksheet xmlns="http://schemas.openxmlformats.org/spreadsheetml/2006/main" xmlns:r="http://schemas.openxmlformats.org/officeDocument/2006/relationships">
  <sheetPr codeName="Sheet4">
    <tabColor rgb="FF92D050"/>
  </sheetPr>
  <dimension ref="A1:AY138"/>
  <sheetViews>
    <sheetView showGridLines="0" zoomScale="75" zoomScaleNormal="75" zoomScalePageLayoutView="0" workbookViewId="0" topLeftCell="A1">
      <pane ySplit="5" topLeftCell="A6" activePane="bottomLeft" state="frozen"/>
      <selection pane="topLeft" activeCell="A1" sqref="A1"/>
      <selection pane="bottomLeft" activeCell="D9" sqref="D9"/>
    </sheetView>
  </sheetViews>
  <sheetFormatPr defaultColWidth="9.140625" defaultRowHeight="12.75"/>
  <cols>
    <col min="1" max="1" width="5.140625" style="1" customWidth="1"/>
    <col min="2" max="3" width="30.7109375" style="1" customWidth="1"/>
    <col min="4" max="8" width="20.7109375" style="1" customWidth="1"/>
    <col min="9" max="9" width="20.7109375" style="1" hidden="1" customWidth="1"/>
    <col min="10" max="10" width="31.140625" style="1" customWidth="1"/>
    <col min="11" max="11" width="9.140625" style="1" hidden="1" customWidth="1"/>
    <col min="12" max="12" width="10.140625" style="1" hidden="1" customWidth="1"/>
    <col min="13" max="15" width="9.140625" style="1" hidden="1" customWidth="1"/>
    <col min="16" max="16" width="0" style="1" hidden="1" customWidth="1"/>
    <col min="17" max="16384" width="9.140625" style="1" customWidth="1"/>
  </cols>
  <sheetData>
    <row r="1" spans="1:10" ht="49.5" customHeight="1" thickBot="1">
      <c r="A1" s="315" t="s">
        <v>132</v>
      </c>
      <c r="B1" s="316"/>
      <c r="C1" s="316"/>
      <c r="D1" s="316"/>
      <c r="E1" s="316"/>
      <c r="F1" s="316"/>
      <c r="G1" s="316"/>
      <c r="H1" s="316"/>
      <c r="I1" s="316"/>
      <c r="J1" s="317"/>
    </row>
    <row r="2" spans="1:10" ht="109.5" customHeight="1" thickBot="1">
      <c r="A2" s="335" t="s">
        <v>95</v>
      </c>
      <c r="B2" s="336"/>
      <c r="C2" s="336"/>
      <c r="D2" s="366"/>
      <c r="E2" s="366"/>
      <c r="F2" s="366"/>
      <c r="G2" s="366"/>
      <c r="H2" s="366"/>
      <c r="I2" s="366"/>
      <c r="J2" s="337"/>
    </row>
    <row r="3" spans="1:10" ht="30.75" customHeight="1" thickBot="1">
      <c r="A3" s="367" t="s">
        <v>121</v>
      </c>
      <c r="B3" s="368"/>
      <c r="C3" s="346">
        <f>'YEAR 1'!C3:D3</f>
        <v>0</v>
      </c>
      <c r="D3" s="347"/>
      <c r="E3" s="369" t="s">
        <v>85</v>
      </c>
      <c r="F3" s="370"/>
      <c r="G3" s="348">
        <f>'YEAR 1'!G3:H3</f>
        <v>0</v>
      </c>
      <c r="H3" s="349"/>
      <c r="I3" s="356"/>
      <c r="J3" s="377" t="str">
        <f>IF($G$4&gt;2,"yes","no")</f>
        <v>no</v>
      </c>
    </row>
    <row r="4" spans="1:10" ht="30.75" customHeight="1" thickBot="1">
      <c r="A4" s="367" t="s">
        <v>37</v>
      </c>
      <c r="B4" s="368"/>
      <c r="C4" s="346">
        <f>'YEAR 1'!C4:D4</f>
        <v>0</v>
      </c>
      <c r="D4" s="347"/>
      <c r="E4" s="369" t="s">
        <v>31</v>
      </c>
      <c r="F4" s="370"/>
      <c r="G4" s="352">
        <f>'YEAR 1'!G4:H4</f>
        <v>0</v>
      </c>
      <c r="H4" s="353"/>
      <c r="I4" s="357"/>
      <c r="J4" s="378"/>
    </row>
    <row r="5" spans="1:10" ht="30.75" customHeight="1" thickBot="1">
      <c r="A5" s="367" t="s">
        <v>0</v>
      </c>
      <c r="B5" s="368"/>
      <c r="C5" s="346">
        <f>'YEAR 1'!C5:D5</f>
        <v>0</v>
      </c>
      <c r="D5" s="347"/>
      <c r="E5" s="369" t="s">
        <v>36</v>
      </c>
      <c r="F5" s="370"/>
      <c r="G5" s="344">
        <f>'YEAR 1'!G5:H5</f>
        <v>0</v>
      </c>
      <c r="H5" s="345"/>
      <c r="I5" s="358"/>
      <c r="J5" s="79" t="s">
        <v>54</v>
      </c>
    </row>
    <row r="6" spans="1:10" ht="12" customHeight="1">
      <c r="A6" s="371" t="s">
        <v>6</v>
      </c>
      <c r="B6" s="372"/>
      <c r="C6" s="372"/>
      <c r="D6" s="372"/>
      <c r="E6" s="372"/>
      <c r="F6" s="372"/>
      <c r="G6" s="372"/>
      <c r="H6" s="372"/>
      <c r="I6" s="372"/>
      <c r="J6" s="373"/>
    </row>
    <row r="7" spans="1:10" s="18" customFormat="1" ht="18" customHeight="1" thickBot="1">
      <c r="A7" s="374"/>
      <c r="B7" s="375"/>
      <c r="C7" s="375"/>
      <c r="D7" s="375"/>
      <c r="E7" s="375"/>
      <c r="F7" s="375"/>
      <c r="G7" s="375"/>
      <c r="H7" s="375"/>
      <c r="I7" s="375"/>
      <c r="J7" s="376"/>
    </row>
    <row r="8" spans="1:10" ht="48" customHeight="1" thickBot="1">
      <c r="A8" s="207"/>
      <c r="B8" s="85" t="s">
        <v>1</v>
      </c>
      <c r="C8" s="85" t="s">
        <v>2</v>
      </c>
      <c r="D8" s="86" t="s">
        <v>29</v>
      </c>
      <c r="E8" s="86" t="s">
        <v>63</v>
      </c>
      <c r="F8" s="86" t="s">
        <v>30</v>
      </c>
      <c r="G8" s="86" t="s">
        <v>122</v>
      </c>
      <c r="H8" s="86" t="s">
        <v>3</v>
      </c>
      <c r="I8" s="86" t="s">
        <v>21</v>
      </c>
      <c r="J8" s="208"/>
    </row>
    <row r="9" spans="1:10" s="2" customFormat="1" ht="30" customHeight="1">
      <c r="A9" s="10">
        <v>1</v>
      </c>
      <c r="B9" s="81">
        <f>IF($J$3="yes",'YEAR 1'!B9,"")</f>
      </c>
      <c r="C9" s="42" t="s">
        <v>28</v>
      </c>
      <c r="D9" s="202"/>
      <c r="E9" s="88">
        <f>IF($J$3="yes",'YEAR 1'!E9,"")</f>
      </c>
      <c r="F9" s="80">
        <f>IF($J$3="yes",('YEAR 2'!F9*$G$5)+'YEAR 2'!F9,0)</f>
        <v>0</v>
      </c>
      <c r="G9" s="80">
        <f>IF($J$3="yes",'YEAR 1'!G9,0)</f>
        <v>0</v>
      </c>
      <c r="H9" s="59">
        <f>IF(G9&gt;0,IF(F9=0,0,(IF(F9&lt;G9,((F9/E9)*D9),((G9/E9)*D9)))),IF(F9=0,0,((F9/E9)*D9)))</f>
        <v>0</v>
      </c>
      <c r="I9" s="41">
        <f aca="true" t="shared" si="0" ref="I9:I18">$G$5</f>
        <v>0</v>
      </c>
      <c r="J9" s="55">
        <f aca="true" t="shared" si="1" ref="J9:J18">IF($J$3="yes",ROUND(H9,0),0)</f>
        <v>0</v>
      </c>
    </row>
    <row r="10" spans="1:10" s="2" customFormat="1" ht="30" customHeight="1">
      <c r="A10" s="10">
        <v>2</v>
      </c>
      <c r="B10" s="81">
        <f>IF($J$3="yes",'YEAR 1'!B10,"")</f>
      </c>
      <c r="C10" s="82">
        <f>IF($J$3="yes",'YEAR 1'!C10,"")</f>
      </c>
      <c r="D10" s="202"/>
      <c r="E10" s="88">
        <f>IF($J$3="yes",'YEAR 1'!E10,"")</f>
      </c>
      <c r="F10" s="80">
        <f>IF($J$3="yes",('YEAR 2'!F10*$G$5)+'YEAR 2'!F10,0)</f>
        <v>0</v>
      </c>
      <c r="G10" s="80">
        <f>IF($J$3="yes",'YEAR 1'!G10,0)</f>
        <v>0</v>
      </c>
      <c r="H10" s="59">
        <f aca="true" t="shared" si="2" ref="H10:H18">IF(G10&gt;0,IF(F10=0,0,(IF(F10&lt;G10,((F10/E10)*D10),((G10/E10)*D10)))),IF(F10=0,0,((F10/E10)*D10)))</f>
        <v>0</v>
      </c>
      <c r="I10" s="28">
        <f t="shared" si="0"/>
        <v>0</v>
      </c>
      <c r="J10" s="55">
        <f t="shared" si="1"/>
        <v>0</v>
      </c>
    </row>
    <row r="11" spans="1:10" s="2" customFormat="1" ht="30" customHeight="1">
      <c r="A11" s="10">
        <v>3</v>
      </c>
      <c r="B11" s="81">
        <f>IF($J$3="yes",'YEAR 1'!B11,"")</f>
      </c>
      <c r="C11" s="82">
        <f>IF($J$3="yes",'YEAR 1'!C11,"")</f>
      </c>
      <c r="D11" s="202"/>
      <c r="E11" s="88">
        <f>IF($J$3="yes",'YEAR 1'!E11,"")</f>
      </c>
      <c r="F11" s="80">
        <f>IF($J$3="yes",('YEAR 2'!F11*$G$5)+'YEAR 2'!F11,0)</f>
        <v>0</v>
      </c>
      <c r="G11" s="80">
        <f>IF($J$3="yes",'YEAR 1'!G11,0)</f>
        <v>0</v>
      </c>
      <c r="H11" s="59">
        <f t="shared" si="2"/>
        <v>0</v>
      </c>
      <c r="I11" s="28">
        <f t="shared" si="0"/>
        <v>0</v>
      </c>
      <c r="J11" s="55">
        <f t="shared" si="1"/>
        <v>0</v>
      </c>
    </row>
    <row r="12" spans="1:10" s="2" customFormat="1" ht="30" customHeight="1">
      <c r="A12" s="10">
        <v>4</v>
      </c>
      <c r="B12" s="81">
        <f>IF($J$3="yes",'YEAR 1'!B12,"")</f>
      </c>
      <c r="C12" s="82">
        <f>IF($J$3="yes",'YEAR 1'!C12,"")</f>
      </c>
      <c r="D12" s="202"/>
      <c r="E12" s="88">
        <f>IF($J$3="yes",'YEAR 1'!E12,"")</f>
      </c>
      <c r="F12" s="80">
        <f>IF($J$3="yes",('YEAR 2'!F12*$G$5)+'YEAR 2'!F12,0)</f>
        <v>0</v>
      </c>
      <c r="G12" s="80">
        <f>IF($J$3="yes",'YEAR 1'!G12,0)</f>
        <v>0</v>
      </c>
      <c r="H12" s="59">
        <f t="shared" si="2"/>
        <v>0</v>
      </c>
      <c r="I12" s="28">
        <f t="shared" si="0"/>
        <v>0</v>
      </c>
      <c r="J12" s="55">
        <f t="shared" si="1"/>
        <v>0</v>
      </c>
    </row>
    <row r="13" spans="1:10" s="2" customFormat="1" ht="30" customHeight="1">
      <c r="A13" s="10">
        <v>5</v>
      </c>
      <c r="B13" s="81">
        <f>IF($J$3="yes",'YEAR 1'!B13,"")</f>
      </c>
      <c r="C13" s="82">
        <f>IF($J$3="yes",'YEAR 1'!C13,"")</f>
      </c>
      <c r="D13" s="202"/>
      <c r="E13" s="88">
        <f>IF($J$3="yes",'YEAR 1'!E13,"")</f>
      </c>
      <c r="F13" s="80">
        <f>IF($J$3="yes",('YEAR 2'!F13*$G$5)+'YEAR 2'!F13,0)</f>
        <v>0</v>
      </c>
      <c r="G13" s="80">
        <f>IF($J$3="yes",'YEAR 1'!G13,0)</f>
        <v>0</v>
      </c>
      <c r="H13" s="59">
        <f t="shared" si="2"/>
        <v>0</v>
      </c>
      <c r="I13" s="28">
        <f t="shared" si="0"/>
        <v>0</v>
      </c>
      <c r="J13" s="55">
        <f t="shared" si="1"/>
        <v>0</v>
      </c>
    </row>
    <row r="14" spans="1:10" s="2" customFormat="1" ht="30" customHeight="1">
      <c r="A14" s="33">
        <v>6</v>
      </c>
      <c r="B14" s="81">
        <f>IF($J$3="yes",'YEAR 1'!B14,"")</f>
      </c>
      <c r="C14" s="82">
        <f>IF($J$3="yes",'YEAR 1'!C14,"")</f>
      </c>
      <c r="D14" s="202"/>
      <c r="E14" s="88">
        <f>IF($J$3="yes",'YEAR 1'!E14,"")</f>
      </c>
      <c r="F14" s="80">
        <f>IF($J$3="yes",('YEAR 2'!F14*$G$5)+'YEAR 2'!F14,0)</f>
        <v>0</v>
      </c>
      <c r="G14" s="80">
        <f>IF($J$3="yes",'YEAR 1'!G14,0)</f>
        <v>0</v>
      </c>
      <c r="H14" s="59">
        <f t="shared" si="2"/>
        <v>0</v>
      </c>
      <c r="I14" s="28">
        <f t="shared" si="0"/>
        <v>0</v>
      </c>
      <c r="J14" s="55">
        <f t="shared" si="1"/>
        <v>0</v>
      </c>
    </row>
    <row r="15" spans="1:11" s="2" customFormat="1" ht="30" customHeight="1">
      <c r="A15" s="33">
        <v>7</v>
      </c>
      <c r="B15" s="81">
        <f>IF($J$3="yes",'YEAR 1'!B15,"")</f>
      </c>
      <c r="C15" s="82">
        <f>IF($J$3="yes",'YEAR 1'!C15,"")</f>
      </c>
      <c r="D15" s="202"/>
      <c r="E15" s="88">
        <f>IF($J$3="yes",'YEAR 1'!E15,"")</f>
      </c>
      <c r="F15" s="80">
        <f>IF($J$3="yes",('YEAR 2'!F15*$G$5)+'YEAR 2'!F15,0)</f>
        <v>0</v>
      </c>
      <c r="G15" s="80">
        <f>IF($J$3="yes",'YEAR 1'!G15,0)</f>
        <v>0</v>
      </c>
      <c r="H15" s="59">
        <f t="shared" si="2"/>
        <v>0</v>
      </c>
      <c r="I15" s="28">
        <f t="shared" si="0"/>
        <v>0</v>
      </c>
      <c r="J15" s="55">
        <f t="shared" si="1"/>
        <v>0</v>
      </c>
      <c r="K15" s="4"/>
    </row>
    <row r="16" spans="1:11" s="2" customFormat="1" ht="30" customHeight="1">
      <c r="A16" s="33">
        <v>8</v>
      </c>
      <c r="B16" s="81">
        <f>IF($J$3="yes",'YEAR 1'!B16,"")</f>
      </c>
      <c r="C16" s="82">
        <f>IF($J$3="yes",'YEAR 1'!C16,"")</f>
      </c>
      <c r="D16" s="202"/>
      <c r="E16" s="88">
        <f>IF($J$3="yes",'YEAR 1'!E16,"")</f>
      </c>
      <c r="F16" s="80">
        <f>IF($J$3="yes",('YEAR 2'!F16*$G$5)+'YEAR 2'!F16,0)</f>
        <v>0</v>
      </c>
      <c r="G16" s="80">
        <f>IF($J$3="yes",'YEAR 1'!G16,0)</f>
        <v>0</v>
      </c>
      <c r="H16" s="59">
        <f t="shared" si="2"/>
        <v>0</v>
      </c>
      <c r="I16" s="28">
        <f t="shared" si="0"/>
        <v>0</v>
      </c>
      <c r="J16" s="55">
        <f t="shared" si="1"/>
        <v>0</v>
      </c>
      <c r="K16" s="4"/>
    </row>
    <row r="17" spans="1:11" s="2" customFormat="1" ht="30" customHeight="1">
      <c r="A17" s="33">
        <v>9</v>
      </c>
      <c r="B17" s="81">
        <f>IF($J$3="yes",'YEAR 1'!B17,"")</f>
      </c>
      <c r="C17" s="82">
        <f>IF($J$3="yes",'YEAR 1'!C17,"")</f>
      </c>
      <c r="D17" s="202"/>
      <c r="E17" s="88">
        <f>IF($J$3="yes",'YEAR 1'!E17,"")</f>
      </c>
      <c r="F17" s="80">
        <f>IF($J$3="yes",('YEAR 2'!F17*$G$5)+'YEAR 2'!F17,0)</f>
        <v>0</v>
      </c>
      <c r="G17" s="80">
        <f>IF($J$3="yes",'YEAR 1'!G17,0)</f>
        <v>0</v>
      </c>
      <c r="H17" s="59">
        <f t="shared" si="2"/>
        <v>0</v>
      </c>
      <c r="I17" s="28">
        <f t="shared" si="0"/>
        <v>0</v>
      </c>
      <c r="J17" s="55">
        <f t="shared" si="1"/>
        <v>0</v>
      </c>
      <c r="K17" s="4"/>
    </row>
    <row r="18" spans="1:11" s="2" customFormat="1" ht="30" customHeight="1" thickBot="1">
      <c r="A18" s="33">
        <v>10</v>
      </c>
      <c r="B18" s="81">
        <f>IF($J$3="yes",'YEAR 1'!B18,"")</f>
      </c>
      <c r="C18" s="82">
        <f>IF($J$3="yes",'YEAR 1'!C18,"")</f>
      </c>
      <c r="D18" s="202"/>
      <c r="E18" s="88">
        <f>IF($J$3="yes",'YEAR 1'!E18,"")</f>
      </c>
      <c r="F18" s="80">
        <f>IF($J$3="yes",('YEAR 2'!F18*$G$5)+'YEAR 2'!F18,0)</f>
        <v>0</v>
      </c>
      <c r="G18" s="80">
        <f>IF($J$3="yes",'YEAR 1'!G18,0)</f>
        <v>0</v>
      </c>
      <c r="H18" s="59">
        <f t="shared" si="2"/>
        <v>0</v>
      </c>
      <c r="I18" s="28">
        <f t="shared" si="0"/>
        <v>0</v>
      </c>
      <c r="J18" s="55">
        <f t="shared" si="1"/>
        <v>0</v>
      </c>
      <c r="K18" s="4"/>
    </row>
    <row r="19" spans="1:10" s="2" customFormat="1" ht="12" customHeight="1">
      <c r="A19" s="285" t="s">
        <v>7</v>
      </c>
      <c r="B19" s="286"/>
      <c r="C19" s="286"/>
      <c r="D19" s="286"/>
      <c r="E19" s="286"/>
      <c r="F19" s="286"/>
      <c r="G19" s="286"/>
      <c r="H19" s="286"/>
      <c r="I19" s="286"/>
      <c r="J19" s="287"/>
    </row>
    <row r="20" spans="1:10" s="17" customFormat="1" ht="18" customHeight="1" thickBot="1">
      <c r="A20" s="288"/>
      <c r="B20" s="289"/>
      <c r="C20" s="289"/>
      <c r="D20" s="289"/>
      <c r="E20" s="289"/>
      <c r="F20" s="289"/>
      <c r="G20" s="289"/>
      <c r="H20" s="289"/>
      <c r="I20" s="289"/>
      <c r="J20" s="290"/>
    </row>
    <row r="21" spans="1:51" s="2" customFormat="1" ht="30" customHeight="1">
      <c r="A21" s="19">
        <v>1</v>
      </c>
      <c r="B21" s="81">
        <f>IF($J$3="yes",'YEAR 1'!B21,"")</f>
      </c>
      <c r="C21" s="39" t="s">
        <v>140</v>
      </c>
      <c r="D21" s="202"/>
      <c r="E21" s="88">
        <f>IF($J$3="yes",'YEAR 1'!E21,"")</f>
      </c>
      <c r="F21" s="80">
        <f>IF($J$3="yes",('YEAR 2'!F21*$G$5)+'YEAR 2'!F21,0)</f>
        <v>0</v>
      </c>
      <c r="G21" s="80">
        <f>IF($J$3="yes",'YEAR 1'!G21,0)</f>
        <v>0</v>
      </c>
      <c r="H21" s="59">
        <f aca="true" t="shared" si="3" ref="H21:H34">IF(G21&gt;0,IF(F21=0,0,(IF(F21&lt;G21,((F21/E21)*D21),((G21/E21)*D21)))),IF(F21=0,0,((F21/E21)*D21)))</f>
        <v>0</v>
      </c>
      <c r="I21" s="41">
        <f aca="true" t="shared" si="4" ref="I21:I34">$G$5</f>
        <v>0</v>
      </c>
      <c r="J21" s="142">
        <f aca="true" t="shared" si="5" ref="J21:J34">IF($J$3="yes",ROUND(H21,0),0)</f>
        <v>0</v>
      </c>
      <c r="AY21" s="2">
        <v>1</v>
      </c>
    </row>
    <row r="22" spans="1:10" s="2" customFormat="1" ht="30" customHeight="1">
      <c r="A22" s="19">
        <v>2</v>
      </c>
      <c r="B22" s="81">
        <f>IF($J$3="yes",'YEAR 1'!B22,"")</f>
      </c>
      <c r="C22" s="39" t="s">
        <v>140</v>
      </c>
      <c r="D22" s="202"/>
      <c r="E22" s="88">
        <f>IF($J$3="yes",'YEAR 1'!E22,"")</f>
      </c>
      <c r="F22" s="80">
        <f>IF($J$3="yes",('YEAR 2'!F22*$G$5)+'YEAR 2'!F22,0)</f>
        <v>0</v>
      </c>
      <c r="G22" s="80">
        <f>IF($J$3="yes",'YEAR 1'!G22,0)</f>
        <v>0</v>
      </c>
      <c r="H22" s="59">
        <f t="shared" si="3"/>
        <v>0</v>
      </c>
      <c r="I22" s="41">
        <f t="shared" si="4"/>
        <v>0</v>
      </c>
      <c r="J22" s="142">
        <f t="shared" si="5"/>
        <v>0</v>
      </c>
    </row>
    <row r="23" spans="1:10" s="2" customFormat="1" ht="30" customHeight="1">
      <c r="A23" s="10">
        <v>3</v>
      </c>
      <c r="B23" s="81">
        <f>IF($J$3="yes",'YEAR 1'!B23,"")</f>
      </c>
      <c r="C23" s="39" t="s">
        <v>140</v>
      </c>
      <c r="D23" s="202"/>
      <c r="E23" s="88">
        <f>IF($J$3="yes",'YEAR 1'!E23,"")</f>
      </c>
      <c r="F23" s="80">
        <f>IF($J$3="yes",('YEAR 2'!F23*$G$5)+'YEAR 2'!F23,0)</f>
        <v>0</v>
      </c>
      <c r="G23" s="80">
        <f>IF($J$3="yes",'YEAR 1'!G23,0)</f>
        <v>0</v>
      </c>
      <c r="H23" s="59">
        <f t="shared" si="3"/>
        <v>0</v>
      </c>
      <c r="I23" s="28">
        <f t="shared" si="4"/>
        <v>0</v>
      </c>
      <c r="J23" s="57">
        <f t="shared" si="5"/>
        <v>0</v>
      </c>
    </row>
    <row r="24" spans="1:10" s="2" customFormat="1" ht="30" customHeight="1">
      <c r="A24" s="10">
        <v>4</v>
      </c>
      <c r="B24" s="81">
        <f>IF($J$3="yes",'YEAR 1'!B24,"")</f>
      </c>
      <c r="C24" s="39" t="s">
        <v>104</v>
      </c>
      <c r="D24" s="202"/>
      <c r="E24" s="88">
        <f>IF($J$3="yes",'YEAR 1'!E24,"")</f>
      </c>
      <c r="F24" s="80">
        <f>IF($J$3="yes",('YEAR 2'!F24*$G$5)+'YEAR 2'!F24,0)</f>
        <v>0</v>
      </c>
      <c r="G24" s="80">
        <f>IF($J$3="yes",'YEAR 1'!G24,0)</f>
        <v>0</v>
      </c>
      <c r="H24" s="59">
        <f t="shared" si="3"/>
        <v>0</v>
      </c>
      <c r="I24" s="28">
        <f t="shared" si="4"/>
        <v>0</v>
      </c>
      <c r="J24" s="57">
        <f t="shared" si="5"/>
        <v>0</v>
      </c>
    </row>
    <row r="25" spans="1:10" s="2" customFormat="1" ht="30" customHeight="1">
      <c r="A25" s="10">
        <v>5</v>
      </c>
      <c r="B25" s="81">
        <f>IF($J$3="yes",'YEAR 1'!B25,"")</f>
      </c>
      <c r="C25" s="39" t="s">
        <v>104</v>
      </c>
      <c r="D25" s="202"/>
      <c r="E25" s="88">
        <f>IF($J$3="yes",'YEAR 1'!E25,"")</f>
      </c>
      <c r="F25" s="80">
        <f>IF($J$3="yes",('YEAR 2'!F25*$G$5)+'YEAR 2'!F25,0)</f>
        <v>0</v>
      </c>
      <c r="G25" s="80">
        <f>IF($J$3="yes",'YEAR 1'!G25,0)</f>
        <v>0</v>
      </c>
      <c r="H25" s="59">
        <f t="shared" si="3"/>
        <v>0</v>
      </c>
      <c r="I25" s="28">
        <f t="shared" si="4"/>
        <v>0</v>
      </c>
      <c r="J25" s="57">
        <f t="shared" si="5"/>
        <v>0</v>
      </c>
    </row>
    <row r="26" spans="1:10" s="2" customFormat="1" ht="30" customHeight="1">
      <c r="A26" s="10">
        <v>6</v>
      </c>
      <c r="B26" s="81">
        <f>IF($J$3="yes",'YEAR 1'!B26,"")</f>
      </c>
      <c r="C26" s="39" t="s">
        <v>103</v>
      </c>
      <c r="D26" s="202"/>
      <c r="E26" s="88">
        <f>IF($J$3="yes",'YEAR 1'!E26,"")</f>
      </c>
      <c r="F26" s="80">
        <f>IF($J$3="yes",('YEAR 2'!F26*$G$5)+'YEAR 2'!F26,0)</f>
        <v>0</v>
      </c>
      <c r="G26" s="80">
        <f>IF($J$3="yes",'YEAR 1'!G26,0)</f>
        <v>0</v>
      </c>
      <c r="H26" s="59">
        <f t="shared" si="3"/>
        <v>0</v>
      </c>
      <c r="I26" s="28">
        <f t="shared" si="4"/>
        <v>0</v>
      </c>
      <c r="J26" s="57">
        <f t="shared" si="5"/>
        <v>0</v>
      </c>
    </row>
    <row r="27" spans="1:10" s="2" customFormat="1" ht="30" customHeight="1">
      <c r="A27" s="10">
        <v>7</v>
      </c>
      <c r="B27" s="81">
        <f>IF($J$3="yes",'YEAR 1'!B27,"")</f>
      </c>
      <c r="C27" s="29" t="s">
        <v>106</v>
      </c>
      <c r="D27" s="202"/>
      <c r="E27" s="88">
        <f>IF($J$3="yes",'YEAR 1'!E27,"")</f>
      </c>
      <c r="F27" s="80">
        <f>IF($J$3="yes",('YEAR 2'!F27*$G$5)+'YEAR 2'!F27,0)</f>
        <v>0</v>
      </c>
      <c r="G27" s="80">
        <f>IF($J$3="yes",'YEAR 1'!G27,0)</f>
        <v>0</v>
      </c>
      <c r="H27" s="59">
        <f t="shared" si="3"/>
        <v>0</v>
      </c>
      <c r="I27" s="28">
        <f t="shared" si="4"/>
        <v>0</v>
      </c>
      <c r="J27" s="57">
        <f t="shared" si="5"/>
        <v>0</v>
      </c>
    </row>
    <row r="28" spans="1:10" s="2" customFormat="1" ht="30" customHeight="1">
      <c r="A28" s="10">
        <v>8</v>
      </c>
      <c r="B28" s="81">
        <f>IF($J$3="yes",'YEAR 1'!B28,"")</f>
      </c>
      <c r="C28" s="29" t="s">
        <v>106</v>
      </c>
      <c r="D28" s="202"/>
      <c r="E28" s="88">
        <f>IF($J$3="yes",'YEAR 1'!E28,"")</f>
      </c>
      <c r="F28" s="80">
        <f>IF($J$3="yes",('YEAR 2'!F28*$G$5)+'YEAR 2'!F28,0)</f>
        <v>0</v>
      </c>
      <c r="G28" s="80">
        <f>IF($J$3="yes",'YEAR 1'!G28,0)</f>
        <v>0</v>
      </c>
      <c r="H28" s="59">
        <f t="shared" si="3"/>
        <v>0</v>
      </c>
      <c r="I28" s="28">
        <f t="shared" si="4"/>
        <v>0</v>
      </c>
      <c r="J28" s="57">
        <f t="shared" si="5"/>
        <v>0</v>
      </c>
    </row>
    <row r="29" spans="1:10" s="2" customFormat="1" ht="30" customHeight="1">
      <c r="A29" s="10">
        <v>9</v>
      </c>
      <c r="B29" s="81">
        <f>IF($J$3="yes",'YEAR 1'!B29,"")</f>
      </c>
      <c r="C29" s="29" t="s">
        <v>105</v>
      </c>
      <c r="D29" s="202"/>
      <c r="E29" s="88">
        <f>IF($J$3="yes",'YEAR 1'!E29,"")</f>
      </c>
      <c r="F29" s="80">
        <f>IF($J$3="yes",('YEAR 2'!F29*$G$5)+'YEAR 2'!F29,0)</f>
        <v>0</v>
      </c>
      <c r="G29" s="80">
        <f>IF($J$3="yes",'YEAR 1'!G29,0)</f>
        <v>0</v>
      </c>
      <c r="H29" s="59">
        <f t="shared" si="3"/>
        <v>0</v>
      </c>
      <c r="I29" s="28">
        <f t="shared" si="4"/>
        <v>0</v>
      </c>
      <c r="J29" s="57">
        <f t="shared" si="5"/>
        <v>0</v>
      </c>
    </row>
    <row r="30" spans="1:12" s="2" customFormat="1" ht="30" customHeight="1">
      <c r="A30" s="10">
        <v>10</v>
      </c>
      <c r="B30" s="81">
        <f>IF($J$3="yes",'YEAR 1'!B30,"")</f>
      </c>
      <c r="C30" s="29" t="s">
        <v>105</v>
      </c>
      <c r="D30" s="202"/>
      <c r="E30" s="88">
        <f>IF($J$3="yes",'YEAR 1'!E30,"")</f>
      </c>
      <c r="F30" s="80">
        <f>IF($J$3="yes",('YEAR 2'!F30*$G$5)+'YEAR 2'!F30,0)</f>
        <v>0</v>
      </c>
      <c r="G30" s="80">
        <f>IF($J$3="yes",'YEAR 1'!G30,0)</f>
        <v>0</v>
      </c>
      <c r="H30" s="59">
        <f t="shared" si="3"/>
        <v>0</v>
      </c>
      <c r="I30" s="28">
        <f t="shared" si="4"/>
        <v>0</v>
      </c>
      <c r="J30" s="57">
        <f t="shared" si="5"/>
        <v>0</v>
      </c>
      <c r="K30" s="8"/>
      <c r="L30" s="8"/>
    </row>
    <row r="31" spans="1:10" s="2" customFormat="1" ht="30" customHeight="1">
      <c r="A31" s="10">
        <v>11</v>
      </c>
      <c r="B31" s="81">
        <f>IF($J$3="yes",'YEAR 1'!B31,"")</f>
      </c>
      <c r="C31" s="25" t="s">
        <v>23</v>
      </c>
      <c r="D31" s="202"/>
      <c r="E31" s="88">
        <f>IF($J$3="yes",'YEAR 1'!E31,"")</f>
      </c>
      <c r="F31" s="80">
        <f>IF($J$3="yes",('YEAR 2'!F31*$G$5)+'YEAR 2'!F31,0)</f>
        <v>0</v>
      </c>
      <c r="G31" s="80">
        <f>IF($J$3="yes",'YEAR 1'!G31,0)</f>
        <v>0</v>
      </c>
      <c r="H31" s="59">
        <f t="shared" si="3"/>
        <v>0</v>
      </c>
      <c r="I31" s="28">
        <f t="shared" si="4"/>
        <v>0</v>
      </c>
      <c r="J31" s="57">
        <f t="shared" si="5"/>
        <v>0</v>
      </c>
    </row>
    <row r="32" spans="1:10" s="2" customFormat="1" ht="30" customHeight="1">
      <c r="A32" s="10">
        <v>12</v>
      </c>
      <c r="B32" s="81">
        <f>IF($J$3="yes",'YEAR 1'!B32,"")</f>
      </c>
      <c r="C32" s="25" t="s">
        <v>22</v>
      </c>
      <c r="D32" s="202"/>
      <c r="E32" s="88">
        <f>IF($J$3="yes",'YEAR 1'!E32,"")</f>
      </c>
      <c r="F32" s="80">
        <f>IF($J$3="yes",('YEAR 2'!F32*$G$5)+'YEAR 2'!F32,0)</f>
        <v>0</v>
      </c>
      <c r="G32" s="80">
        <f>IF($J$3="yes",'YEAR 1'!G32,0)</f>
        <v>0</v>
      </c>
      <c r="H32" s="59">
        <f t="shared" si="3"/>
        <v>0</v>
      </c>
      <c r="I32" s="28">
        <f t="shared" si="4"/>
        <v>0</v>
      </c>
      <c r="J32" s="57">
        <f t="shared" si="5"/>
        <v>0</v>
      </c>
    </row>
    <row r="33" spans="1:10" s="2" customFormat="1" ht="30" customHeight="1">
      <c r="A33" s="10">
        <v>13</v>
      </c>
      <c r="B33" s="81">
        <f>IF($J$3="yes",'YEAR 1'!B33,"")</f>
      </c>
      <c r="C33" s="25" t="s">
        <v>133</v>
      </c>
      <c r="D33" s="202"/>
      <c r="E33" s="88">
        <f>IF($J$3="yes",'YEAR 1'!E33,"")</f>
      </c>
      <c r="F33" s="80">
        <f>IF($J$3="yes",('YEAR 2'!F33*$G$5)+'YEAR 2'!F33,0)</f>
        <v>0</v>
      </c>
      <c r="G33" s="80">
        <f>IF($J$3="yes",'YEAR 1'!G33,0)</f>
        <v>0</v>
      </c>
      <c r="H33" s="59">
        <f t="shared" si="3"/>
        <v>0</v>
      </c>
      <c r="I33" s="28">
        <f t="shared" si="4"/>
        <v>0</v>
      </c>
      <c r="J33" s="57">
        <f t="shared" si="5"/>
        <v>0</v>
      </c>
    </row>
    <row r="34" spans="1:10" s="2" customFormat="1" ht="30" customHeight="1">
      <c r="A34" s="10">
        <v>14</v>
      </c>
      <c r="B34" s="81">
        <f>IF($J$3="yes",'YEAR 1'!B34,"")</f>
      </c>
      <c r="C34" s="26" t="s">
        <v>134</v>
      </c>
      <c r="D34" s="202"/>
      <c r="E34" s="88">
        <f>IF($J$3="yes",'YEAR 1'!E34,"")</f>
      </c>
      <c r="F34" s="80">
        <f>IF($J$3="yes",('YEAR 2'!F34*$G$5)+'YEAR 2'!F34,0)</f>
        <v>0</v>
      </c>
      <c r="G34" s="80">
        <f>IF($J$3="yes",'YEAR 1'!G34,0)</f>
        <v>0</v>
      </c>
      <c r="H34" s="59">
        <f t="shared" si="3"/>
        <v>0</v>
      </c>
      <c r="I34" s="28">
        <f t="shared" si="4"/>
        <v>0</v>
      </c>
      <c r="J34" s="57">
        <f t="shared" si="5"/>
        <v>0</v>
      </c>
    </row>
    <row r="35" spans="1:10" s="2" customFormat="1" ht="3" customHeight="1">
      <c r="A35" s="16"/>
      <c r="B35" s="7"/>
      <c r="C35" s="7"/>
      <c r="D35" s="7"/>
      <c r="E35" s="7"/>
      <c r="F35" s="7"/>
      <c r="G35" s="7"/>
      <c r="H35" s="7"/>
      <c r="I35" s="7"/>
      <c r="J35" s="50"/>
    </row>
    <row r="36" spans="1:10" s="2" customFormat="1" ht="18" customHeight="1" thickBot="1">
      <c r="A36" s="332" t="s">
        <v>45</v>
      </c>
      <c r="B36" s="333"/>
      <c r="C36" s="333"/>
      <c r="D36" s="333"/>
      <c r="E36" s="333"/>
      <c r="F36" s="333"/>
      <c r="G36" s="333"/>
      <c r="H36" s="333"/>
      <c r="I36" s="334"/>
      <c r="J36" s="58">
        <f>IF($J$3="yes",ROUND((SUM(J9:J18,J21:J34)),0),0)</f>
        <v>0</v>
      </c>
    </row>
    <row r="37" spans="1:10" s="2" customFormat="1" ht="12" customHeight="1">
      <c r="A37" s="285" t="s">
        <v>8</v>
      </c>
      <c r="B37" s="286"/>
      <c r="C37" s="286"/>
      <c r="D37" s="286"/>
      <c r="E37" s="286"/>
      <c r="F37" s="286"/>
      <c r="G37" s="286"/>
      <c r="H37" s="286"/>
      <c r="I37" s="286"/>
      <c r="J37" s="287"/>
    </row>
    <row r="38" spans="1:10" s="17" customFormat="1" ht="18" customHeight="1" thickBot="1">
      <c r="A38" s="288"/>
      <c r="B38" s="289"/>
      <c r="C38" s="289"/>
      <c r="D38" s="289"/>
      <c r="E38" s="289"/>
      <c r="F38" s="289"/>
      <c r="G38" s="289"/>
      <c r="H38" s="289"/>
      <c r="I38" s="289"/>
      <c r="J38" s="290"/>
    </row>
    <row r="39" spans="1:10" s="2" customFormat="1" ht="14.25" customHeight="1">
      <c r="A39" s="37">
        <v>1</v>
      </c>
      <c r="B39" s="309" t="s">
        <v>139</v>
      </c>
      <c r="C39" s="310"/>
      <c r="D39" s="310"/>
      <c r="E39" s="310"/>
      <c r="F39" s="310"/>
      <c r="G39" s="310"/>
      <c r="H39" s="310"/>
      <c r="I39" s="311"/>
      <c r="J39" s="214">
        <f>ROUND((0.23*(J9+J10+J11+J12+J13+J14+J15+J16+J17+J18+J24+J25+J27+J28+J33)),0)</f>
        <v>0</v>
      </c>
    </row>
    <row r="40" spans="1:17" s="2" customFormat="1" ht="14.25" customHeight="1">
      <c r="A40" s="19">
        <v>2</v>
      </c>
      <c r="B40" s="210" t="s">
        <v>145</v>
      </c>
      <c r="C40" s="211"/>
      <c r="D40" s="211"/>
      <c r="E40" s="211"/>
      <c r="F40" s="211"/>
      <c r="G40" s="211"/>
      <c r="H40" s="211"/>
      <c r="I40" s="212"/>
      <c r="J40" s="215">
        <f>ROUND((0.31*(J21+J22+J23)),0)</f>
        <v>0</v>
      </c>
      <c r="Q40" s="216"/>
    </row>
    <row r="41" spans="1:10" s="2" customFormat="1" ht="14.25" customHeight="1">
      <c r="A41" s="10">
        <v>3</v>
      </c>
      <c r="B41" s="272" t="s">
        <v>141</v>
      </c>
      <c r="C41" s="273"/>
      <c r="D41" s="273"/>
      <c r="E41" s="273"/>
      <c r="F41" s="273"/>
      <c r="G41" s="273"/>
      <c r="H41" s="273"/>
      <c r="I41" s="281"/>
      <c r="J41" s="62">
        <f>ROUND((0.081*(J26+J29+J30+J34)),0)</f>
        <v>0</v>
      </c>
    </row>
    <row r="42" spans="1:10" s="2" customFormat="1" ht="14.25" customHeight="1">
      <c r="A42" s="10">
        <v>4</v>
      </c>
      <c r="B42" s="272" t="s">
        <v>143</v>
      </c>
      <c r="C42" s="273"/>
      <c r="D42" s="273"/>
      <c r="E42" s="273"/>
      <c r="F42" s="273"/>
      <c r="G42" s="273"/>
      <c r="H42" s="273"/>
      <c r="I42" s="281"/>
      <c r="J42" s="62">
        <f>ROUND((0.017*(J32)),0)</f>
        <v>0</v>
      </c>
    </row>
    <row r="43" spans="1:10" s="2" customFormat="1" ht="14.25" customHeight="1">
      <c r="A43" s="10">
        <v>5</v>
      </c>
      <c r="B43" s="272" t="s">
        <v>142</v>
      </c>
      <c r="C43" s="273"/>
      <c r="D43" s="273"/>
      <c r="E43" s="273"/>
      <c r="F43" s="273"/>
      <c r="G43" s="273"/>
      <c r="H43" s="273"/>
      <c r="I43" s="281"/>
      <c r="J43" s="62">
        <f>ROUND((0.09*(J31)),0)</f>
        <v>0</v>
      </c>
    </row>
    <row r="44" spans="1:10" s="2" customFormat="1" ht="3" customHeight="1">
      <c r="A44" s="21"/>
      <c r="B44" s="22"/>
      <c r="C44" s="23"/>
      <c r="D44" s="22"/>
      <c r="E44" s="22"/>
      <c r="F44" s="24"/>
      <c r="G44" s="24"/>
      <c r="H44" s="24"/>
      <c r="I44" s="24"/>
      <c r="J44" s="38"/>
    </row>
    <row r="45" spans="1:10" s="2" customFormat="1" ht="18" customHeight="1">
      <c r="A45" s="329" t="s">
        <v>44</v>
      </c>
      <c r="B45" s="330"/>
      <c r="C45" s="330"/>
      <c r="D45" s="330"/>
      <c r="E45" s="330"/>
      <c r="F45" s="330"/>
      <c r="G45" s="330"/>
      <c r="H45" s="330"/>
      <c r="I45" s="331"/>
      <c r="J45" s="63">
        <f>IF($J$3="yes",ROUND((SUM(J39:J43)),0),0)</f>
        <v>0</v>
      </c>
    </row>
    <row r="46" spans="1:10" s="2" customFormat="1" ht="3" customHeight="1">
      <c r="A46" s="21"/>
      <c r="B46" s="22"/>
      <c r="C46" s="23"/>
      <c r="D46" s="22"/>
      <c r="E46" s="22"/>
      <c r="F46" s="24"/>
      <c r="G46" s="24"/>
      <c r="H46" s="24"/>
      <c r="I46" s="24"/>
      <c r="J46" s="38"/>
    </row>
    <row r="47" spans="1:10" s="2" customFormat="1" ht="18" customHeight="1" thickBot="1">
      <c r="A47" s="332" t="s">
        <v>51</v>
      </c>
      <c r="B47" s="333"/>
      <c r="C47" s="333"/>
      <c r="D47" s="333"/>
      <c r="E47" s="333"/>
      <c r="F47" s="333"/>
      <c r="G47" s="333"/>
      <c r="H47" s="333"/>
      <c r="I47" s="334"/>
      <c r="J47" s="64">
        <f>IF($J$3="yes",ROUND((SUM(J36,J45)),0),0)</f>
        <v>0</v>
      </c>
    </row>
    <row r="48" spans="1:10" ht="109.5" customHeight="1" thickBot="1">
      <c r="A48" s="335" t="s">
        <v>96</v>
      </c>
      <c r="B48" s="336"/>
      <c r="C48" s="336"/>
      <c r="D48" s="336"/>
      <c r="E48" s="336"/>
      <c r="F48" s="336"/>
      <c r="G48" s="336"/>
      <c r="H48" s="336"/>
      <c r="I48" s="336"/>
      <c r="J48" s="337"/>
    </row>
    <row r="49" spans="1:10" ht="30.75" customHeight="1" thickBot="1">
      <c r="A49" s="318" t="s">
        <v>121</v>
      </c>
      <c r="B49" s="319"/>
      <c r="C49" s="346">
        <f>'YEAR 1'!C49:D49</f>
        <v>0</v>
      </c>
      <c r="D49" s="347"/>
      <c r="E49" s="320" t="s">
        <v>85</v>
      </c>
      <c r="F49" s="321"/>
      <c r="G49" s="348">
        <f>'YEAR 1'!G49:H49</f>
        <v>0</v>
      </c>
      <c r="H49" s="349"/>
      <c r="I49" s="356"/>
      <c r="J49" s="354" t="str">
        <f>J3</f>
        <v>no</v>
      </c>
    </row>
    <row r="50" spans="1:11" ht="30.75" customHeight="1" thickBot="1">
      <c r="A50" s="318" t="s">
        <v>37</v>
      </c>
      <c r="B50" s="319"/>
      <c r="C50" s="346">
        <f>'YEAR 1'!C50:D50</f>
        <v>0</v>
      </c>
      <c r="D50" s="347"/>
      <c r="E50" s="320" t="s">
        <v>31</v>
      </c>
      <c r="F50" s="321"/>
      <c r="G50" s="352">
        <f>'YEAR 1'!G50:H50</f>
        <v>0</v>
      </c>
      <c r="H50" s="353"/>
      <c r="I50" s="357"/>
      <c r="J50" s="355"/>
      <c r="K50" s="5"/>
    </row>
    <row r="51" spans="1:11" ht="30.75" customHeight="1" thickBot="1">
      <c r="A51" s="318" t="s">
        <v>0</v>
      </c>
      <c r="B51" s="319"/>
      <c r="C51" s="346">
        <f>'YEAR 1'!C51:D51</f>
        <v>0</v>
      </c>
      <c r="D51" s="347"/>
      <c r="E51" s="320" t="s">
        <v>36</v>
      </c>
      <c r="F51" s="321"/>
      <c r="G51" s="344">
        <f>'YEAR 1'!G51:H51</f>
        <v>0</v>
      </c>
      <c r="H51" s="345"/>
      <c r="I51" s="358"/>
      <c r="J51" s="79" t="s">
        <v>54</v>
      </c>
      <c r="K51" s="6"/>
    </row>
    <row r="52" spans="1:10" s="2" customFormat="1" ht="12" customHeight="1">
      <c r="A52" s="285" t="s">
        <v>27</v>
      </c>
      <c r="B52" s="286"/>
      <c r="C52" s="286"/>
      <c r="D52" s="286"/>
      <c r="E52" s="286"/>
      <c r="F52" s="286"/>
      <c r="G52" s="286"/>
      <c r="H52" s="286"/>
      <c r="I52" s="286"/>
      <c r="J52" s="287"/>
    </row>
    <row r="53" spans="1:10" s="17" customFormat="1" ht="18" customHeight="1" thickBot="1">
      <c r="A53" s="288"/>
      <c r="B53" s="289"/>
      <c r="C53" s="289"/>
      <c r="D53" s="289"/>
      <c r="E53" s="289"/>
      <c r="F53" s="289"/>
      <c r="G53" s="289"/>
      <c r="H53" s="289"/>
      <c r="I53" s="289"/>
      <c r="J53" s="290"/>
    </row>
    <row r="54" spans="1:10" s="2" customFormat="1" ht="15">
      <c r="A54" s="19">
        <v>1</v>
      </c>
      <c r="B54" s="34" t="s">
        <v>137</v>
      </c>
      <c r="C54" s="35"/>
      <c r="D54" s="35"/>
      <c r="E54" s="35"/>
      <c r="F54" s="35"/>
      <c r="G54" s="35"/>
      <c r="H54" s="35"/>
      <c r="I54" s="36"/>
      <c r="J54" s="65">
        <v>0</v>
      </c>
    </row>
    <row r="55" spans="1:10" s="2" customFormat="1" ht="15">
      <c r="A55" s="10">
        <v>2</v>
      </c>
      <c r="B55" s="312" t="s">
        <v>38</v>
      </c>
      <c r="C55" s="313"/>
      <c r="D55" s="313"/>
      <c r="E55" s="313"/>
      <c r="F55" s="313"/>
      <c r="G55" s="313"/>
      <c r="H55" s="313"/>
      <c r="I55" s="314"/>
      <c r="J55" s="83">
        <f>IF($J$3="yes",'YEAR 1'!J55,0)</f>
        <v>0</v>
      </c>
    </row>
    <row r="56" spans="1:10" s="2" customFormat="1" ht="3" customHeight="1">
      <c r="A56" s="21"/>
      <c r="B56" s="22"/>
      <c r="C56" s="23"/>
      <c r="D56" s="22"/>
      <c r="E56" s="22"/>
      <c r="F56" s="24"/>
      <c r="G56" s="24"/>
      <c r="H56" s="24"/>
      <c r="I56" s="24"/>
      <c r="J56" s="38"/>
    </row>
    <row r="57" spans="1:10" s="2" customFormat="1" ht="18" customHeight="1" thickBot="1">
      <c r="A57" s="278" t="s">
        <v>46</v>
      </c>
      <c r="B57" s="279"/>
      <c r="C57" s="279"/>
      <c r="D57" s="279"/>
      <c r="E57" s="279"/>
      <c r="F57" s="279"/>
      <c r="G57" s="279"/>
      <c r="H57" s="279"/>
      <c r="I57" s="280"/>
      <c r="J57" s="58">
        <f>IF($J$3="yes",ROUND((SUM(J54:J55)),0),0)</f>
        <v>0</v>
      </c>
    </row>
    <row r="58" spans="1:10" s="2" customFormat="1" ht="12" customHeight="1">
      <c r="A58" s="285" t="s">
        <v>9</v>
      </c>
      <c r="B58" s="286"/>
      <c r="C58" s="286"/>
      <c r="D58" s="286"/>
      <c r="E58" s="286"/>
      <c r="F58" s="286"/>
      <c r="G58" s="286"/>
      <c r="H58" s="286"/>
      <c r="I58" s="286"/>
      <c r="J58" s="287"/>
    </row>
    <row r="59" spans="1:10" s="17" customFormat="1" ht="18" customHeight="1" thickBot="1">
      <c r="A59" s="288"/>
      <c r="B59" s="289"/>
      <c r="C59" s="289"/>
      <c r="D59" s="289"/>
      <c r="E59" s="289"/>
      <c r="F59" s="289"/>
      <c r="G59" s="289"/>
      <c r="H59" s="289"/>
      <c r="I59" s="289"/>
      <c r="J59" s="290"/>
    </row>
    <row r="60" spans="1:10" s="2" customFormat="1" ht="15">
      <c r="A60" s="19">
        <v>1</v>
      </c>
      <c r="B60" s="361" t="s">
        <v>10</v>
      </c>
      <c r="C60" s="362"/>
      <c r="D60" s="362"/>
      <c r="E60" s="362"/>
      <c r="F60" s="362"/>
      <c r="G60" s="362"/>
      <c r="H60" s="362"/>
      <c r="I60" s="363"/>
      <c r="J60" s="65">
        <v>0</v>
      </c>
    </row>
    <row r="61" spans="1:10" s="2" customFormat="1" ht="15">
      <c r="A61" s="10">
        <v>2</v>
      </c>
      <c r="B61" s="269" t="s">
        <v>11</v>
      </c>
      <c r="C61" s="270"/>
      <c r="D61" s="270"/>
      <c r="E61" s="270"/>
      <c r="F61" s="270"/>
      <c r="G61" s="270"/>
      <c r="H61" s="270"/>
      <c r="I61" s="271"/>
      <c r="J61" s="66">
        <v>0</v>
      </c>
    </row>
    <row r="62" spans="1:10" s="2" customFormat="1" ht="3" customHeight="1">
      <c r="A62" s="21"/>
      <c r="B62" s="22"/>
      <c r="C62" s="23"/>
      <c r="D62" s="22"/>
      <c r="E62" s="22"/>
      <c r="F62" s="24"/>
      <c r="G62" s="24"/>
      <c r="H62" s="24"/>
      <c r="I62" s="24"/>
      <c r="J62" s="38"/>
    </row>
    <row r="63" spans="1:10" s="2" customFormat="1" ht="18" customHeight="1" thickBot="1">
      <c r="A63" s="294" t="s">
        <v>47</v>
      </c>
      <c r="B63" s="295"/>
      <c r="C63" s="295"/>
      <c r="D63" s="295"/>
      <c r="E63" s="295"/>
      <c r="F63" s="295"/>
      <c r="G63" s="295"/>
      <c r="H63" s="295"/>
      <c r="I63" s="296"/>
      <c r="J63" s="58">
        <f>IF($J$3="yes",ROUND((SUM(J60:J61)),0),0)</f>
        <v>0</v>
      </c>
    </row>
    <row r="64" spans="1:10" s="2" customFormat="1" ht="12" customHeight="1">
      <c r="A64" s="285" t="s">
        <v>12</v>
      </c>
      <c r="B64" s="286"/>
      <c r="C64" s="286"/>
      <c r="D64" s="286"/>
      <c r="E64" s="286"/>
      <c r="F64" s="286"/>
      <c r="G64" s="286"/>
      <c r="H64" s="286"/>
      <c r="I64" s="286"/>
      <c r="J64" s="287"/>
    </row>
    <row r="65" spans="1:10" s="17" customFormat="1" ht="18" customHeight="1" thickBot="1">
      <c r="A65" s="288"/>
      <c r="B65" s="289"/>
      <c r="C65" s="289"/>
      <c r="D65" s="289"/>
      <c r="E65" s="289"/>
      <c r="F65" s="289"/>
      <c r="G65" s="289"/>
      <c r="H65" s="289"/>
      <c r="I65" s="289"/>
      <c r="J65" s="290"/>
    </row>
    <row r="66" spans="1:10" s="2" customFormat="1" ht="15">
      <c r="A66" s="20">
        <v>1</v>
      </c>
      <c r="B66" s="282" t="s">
        <v>13</v>
      </c>
      <c r="C66" s="283"/>
      <c r="D66" s="283"/>
      <c r="E66" s="283"/>
      <c r="F66" s="283"/>
      <c r="G66" s="283"/>
      <c r="H66" s="283"/>
      <c r="I66" s="284"/>
      <c r="J66" s="65">
        <v>0</v>
      </c>
    </row>
    <row r="67" spans="1:10" s="2" customFormat="1" ht="15">
      <c r="A67" s="15">
        <v>2</v>
      </c>
      <c r="B67" s="269" t="s">
        <v>14</v>
      </c>
      <c r="C67" s="270"/>
      <c r="D67" s="270"/>
      <c r="E67" s="270"/>
      <c r="F67" s="270"/>
      <c r="G67" s="270"/>
      <c r="H67" s="270"/>
      <c r="I67" s="271"/>
      <c r="J67" s="66">
        <v>0</v>
      </c>
    </row>
    <row r="68" spans="1:10" s="2" customFormat="1" ht="15">
      <c r="A68" s="15">
        <v>3</v>
      </c>
      <c r="B68" s="269" t="s">
        <v>15</v>
      </c>
      <c r="C68" s="270"/>
      <c r="D68" s="270"/>
      <c r="E68" s="270"/>
      <c r="F68" s="270"/>
      <c r="G68" s="270"/>
      <c r="H68" s="270"/>
      <c r="I68" s="271"/>
      <c r="J68" s="66">
        <v>0</v>
      </c>
    </row>
    <row r="69" spans="1:10" s="2" customFormat="1" ht="15">
      <c r="A69" s="15">
        <v>4</v>
      </c>
      <c r="B69" s="269" t="s">
        <v>5</v>
      </c>
      <c r="C69" s="270"/>
      <c r="D69" s="270"/>
      <c r="E69" s="270"/>
      <c r="F69" s="270"/>
      <c r="G69" s="270"/>
      <c r="H69" s="270"/>
      <c r="I69" s="271"/>
      <c r="J69" s="66">
        <v>0</v>
      </c>
    </row>
    <row r="70" spans="1:10" s="2" customFormat="1" ht="3" customHeight="1">
      <c r="A70" s="21"/>
      <c r="B70" s="22"/>
      <c r="C70" s="23"/>
      <c r="D70" s="22"/>
      <c r="E70" s="22"/>
      <c r="F70" s="24"/>
      <c r="G70" s="24"/>
      <c r="H70" s="24"/>
      <c r="I70" s="24"/>
      <c r="J70" s="38"/>
    </row>
    <row r="71" spans="1:10" s="2" customFormat="1" ht="18" customHeight="1" thickBot="1">
      <c r="A71" s="294" t="s">
        <v>48</v>
      </c>
      <c r="B71" s="295"/>
      <c r="C71" s="295"/>
      <c r="D71" s="295"/>
      <c r="E71" s="295"/>
      <c r="F71" s="295"/>
      <c r="G71" s="295"/>
      <c r="H71" s="295"/>
      <c r="I71" s="296"/>
      <c r="J71" s="58">
        <f>IF($J$3="yes",ROUND((SUM(J66:J69)),0),0)</f>
        <v>0</v>
      </c>
    </row>
    <row r="72" spans="1:10" s="2" customFormat="1" ht="12" customHeight="1">
      <c r="A72" s="285" t="s">
        <v>16</v>
      </c>
      <c r="B72" s="286"/>
      <c r="C72" s="286"/>
      <c r="D72" s="286"/>
      <c r="E72" s="286"/>
      <c r="F72" s="286"/>
      <c r="G72" s="286"/>
      <c r="H72" s="286"/>
      <c r="I72" s="286"/>
      <c r="J72" s="287"/>
    </row>
    <row r="73" spans="1:10" s="17" customFormat="1" ht="18" customHeight="1" thickBot="1">
      <c r="A73" s="291"/>
      <c r="B73" s="292"/>
      <c r="C73" s="292"/>
      <c r="D73" s="292"/>
      <c r="E73" s="292"/>
      <c r="F73" s="292"/>
      <c r="G73" s="292"/>
      <c r="H73" s="292"/>
      <c r="I73" s="292"/>
      <c r="J73" s="293"/>
    </row>
    <row r="74" spans="1:10" s="2" customFormat="1" ht="15">
      <c r="A74" s="37">
        <v>1</v>
      </c>
      <c r="B74" s="309" t="s">
        <v>17</v>
      </c>
      <c r="C74" s="310"/>
      <c r="D74" s="310"/>
      <c r="E74" s="310"/>
      <c r="F74" s="310"/>
      <c r="G74" s="310"/>
      <c r="H74" s="310"/>
      <c r="I74" s="311"/>
      <c r="J74" s="67">
        <v>0</v>
      </c>
    </row>
    <row r="75" spans="1:10" s="2" customFormat="1" ht="15">
      <c r="A75" s="10">
        <v>2</v>
      </c>
      <c r="B75" s="326" t="s">
        <v>39</v>
      </c>
      <c r="C75" s="327"/>
      <c r="D75" s="327"/>
      <c r="E75" s="327"/>
      <c r="F75" s="327"/>
      <c r="G75" s="327"/>
      <c r="H75" s="327"/>
      <c r="I75" s="328"/>
      <c r="J75" s="68">
        <v>0</v>
      </c>
    </row>
    <row r="76" spans="1:10" s="2" customFormat="1" ht="15">
      <c r="A76" s="10">
        <v>3</v>
      </c>
      <c r="B76" s="272" t="s">
        <v>18</v>
      </c>
      <c r="C76" s="273"/>
      <c r="D76" s="273"/>
      <c r="E76" s="273"/>
      <c r="F76" s="273"/>
      <c r="G76" s="273"/>
      <c r="H76" s="273"/>
      <c r="I76" s="281"/>
      <c r="J76" s="68">
        <v>0</v>
      </c>
    </row>
    <row r="77" spans="1:10" s="2" customFormat="1" ht="15">
      <c r="A77" s="10">
        <v>4</v>
      </c>
      <c r="B77" s="272" t="s">
        <v>19</v>
      </c>
      <c r="C77" s="273"/>
      <c r="D77" s="273"/>
      <c r="E77" s="273"/>
      <c r="F77" s="273"/>
      <c r="G77" s="273"/>
      <c r="H77" s="273"/>
      <c r="I77" s="281"/>
      <c r="J77" s="69">
        <v>0</v>
      </c>
    </row>
    <row r="78" spans="1:10" s="2" customFormat="1" ht="15">
      <c r="A78" s="10">
        <v>5</v>
      </c>
      <c r="B78" s="179" t="s">
        <v>123</v>
      </c>
      <c r="C78" s="125"/>
      <c r="D78" s="125"/>
      <c r="E78" s="125"/>
      <c r="F78" s="125"/>
      <c r="G78" s="174"/>
      <c r="H78" s="125"/>
      <c r="I78" s="124"/>
      <c r="J78" s="69">
        <v>0</v>
      </c>
    </row>
    <row r="79" spans="1:10" s="2" customFormat="1" ht="15">
      <c r="A79" s="10">
        <v>6</v>
      </c>
      <c r="B79" s="312" t="s">
        <v>5</v>
      </c>
      <c r="C79" s="313"/>
      <c r="D79" s="313"/>
      <c r="E79" s="313"/>
      <c r="F79" s="313"/>
      <c r="G79" s="313"/>
      <c r="H79" s="313"/>
      <c r="I79" s="314"/>
      <c r="J79" s="68">
        <v>0</v>
      </c>
    </row>
    <row r="80" spans="1:10" s="17" customFormat="1" ht="3" customHeight="1">
      <c r="A80" s="46"/>
      <c r="B80" s="47"/>
      <c r="C80" s="47"/>
      <c r="D80" s="47"/>
      <c r="E80" s="47"/>
      <c r="F80" s="47"/>
      <c r="G80" s="47"/>
      <c r="H80" s="47"/>
      <c r="I80" s="47"/>
      <c r="J80" s="48"/>
    </row>
    <row r="81" spans="1:10" s="2" customFormat="1" ht="15">
      <c r="A81" s="260">
        <v>7</v>
      </c>
      <c r="B81" s="263" t="s">
        <v>65</v>
      </c>
      <c r="C81" s="264"/>
      <c r="D81" s="269" t="s">
        <v>70</v>
      </c>
      <c r="E81" s="270"/>
      <c r="F81" s="270"/>
      <c r="G81" s="270"/>
      <c r="H81" s="270"/>
      <c r="I81" s="271"/>
      <c r="J81" s="70">
        <v>0</v>
      </c>
    </row>
    <row r="82" spans="1:10" s="2" customFormat="1" ht="15">
      <c r="A82" s="261"/>
      <c r="B82" s="265"/>
      <c r="C82" s="266"/>
      <c r="D82" s="272" t="s">
        <v>71</v>
      </c>
      <c r="E82" s="273"/>
      <c r="F82" s="274"/>
      <c r="G82" s="274"/>
      <c r="H82" s="274"/>
      <c r="I82" s="275"/>
      <c r="J82" s="68">
        <v>0</v>
      </c>
    </row>
    <row r="83" spans="1:10" s="2" customFormat="1" ht="15">
      <c r="A83" s="261"/>
      <c r="B83" s="265"/>
      <c r="C83" s="266"/>
      <c r="D83" s="272" t="s">
        <v>72</v>
      </c>
      <c r="E83" s="273"/>
      <c r="F83" s="276"/>
      <c r="G83" s="276"/>
      <c r="H83" s="276"/>
      <c r="I83" s="277"/>
      <c r="J83" s="71">
        <f>IF($J$3="yes",ROUND((SUM(J81:J82)),0),0)</f>
        <v>0</v>
      </c>
    </row>
    <row r="84" spans="1:10" s="2" customFormat="1" ht="15">
      <c r="A84" s="261"/>
      <c r="B84" s="265"/>
      <c r="C84" s="266"/>
      <c r="D84" s="272" t="s">
        <v>73</v>
      </c>
      <c r="E84" s="273"/>
      <c r="F84" s="276"/>
      <c r="G84" s="276"/>
      <c r="H84" s="276"/>
      <c r="I84" s="277"/>
      <c r="J84" s="71">
        <f>IF($J$3="yes",ROUND(J83-J85,0),0)</f>
        <v>0</v>
      </c>
    </row>
    <row r="85" spans="1:10" s="2" customFormat="1" ht="15">
      <c r="A85" s="262"/>
      <c r="B85" s="267"/>
      <c r="C85" s="268"/>
      <c r="D85" s="272" t="s">
        <v>74</v>
      </c>
      <c r="E85" s="273"/>
      <c r="F85" s="276"/>
      <c r="G85" s="276"/>
      <c r="H85" s="276"/>
      <c r="I85" s="277"/>
      <c r="J85" s="71">
        <f>IF('YEAR 1'!J83+'YEAR 2'!J83&gt;25000,0,IF(J83&lt;25000-'YEAR 1'!J85-'YEAR 2'!J85,'YEAR 3'!J83,ROUND(25000-'YEAR 1'!J85-'YEAR 2'!J85,0)))</f>
        <v>0</v>
      </c>
    </row>
    <row r="86" spans="1:10" s="17" customFormat="1" ht="3" customHeight="1">
      <c r="A86" s="46"/>
      <c r="B86" s="47"/>
      <c r="C86" s="47"/>
      <c r="D86" s="47"/>
      <c r="E86" s="47"/>
      <c r="F86" s="47"/>
      <c r="G86" s="47"/>
      <c r="H86" s="47"/>
      <c r="I86" s="47"/>
      <c r="J86" s="48"/>
    </row>
    <row r="87" spans="1:10" s="2" customFormat="1" ht="15">
      <c r="A87" s="260">
        <v>8</v>
      </c>
      <c r="B87" s="263" t="s">
        <v>66</v>
      </c>
      <c r="C87" s="264"/>
      <c r="D87" s="269" t="s">
        <v>75</v>
      </c>
      <c r="E87" s="270"/>
      <c r="F87" s="270"/>
      <c r="G87" s="270"/>
      <c r="H87" s="270"/>
      <c r="I87" s="271"/>
      <c r="J87" s="70">
        <v>0</v>
      </c>
    </row>
    <row r="88" spans="1:10" s="2" customFormat="1" ht="15">
      <c r="A88" s="261"/>
      <c r="B88" s="265"/>
      <c r="C88" s="266"/>
      <c r="D88" s="272" t="s">
        <v>76</v>
      </c>
      <c r="E88" s="273"/>
      <c r="F88" s="274"/>
      <c r="G88" s="274"/>
      <c r="H88" s="274"/>
      <c r="I88" s="275"/>
      <c r="J88" s="68">
        <v>0</v>
      </c>
    </row>
    <row r="89" spans="1:10" s="2" customFormat="1" ht="15">
      <c r="A89" s="261"/>
      <c r="B89" s="265"/>
      <c r="C89" s="266"/>
      <c r="D89" s="272" t="s">
        <v>77</v>
      </c>
      <c r="E89" s="273"/>
      <c r="F89" s="276"/>
      <c r="G89" s="276"/>
      <c r="H89" s="276"/>
      <c r="I89" s="277"/>
      <c r="J89" s="71">
        <f>IF($J$3="yes",ROUND((SUM(J87:J88)),0),0)</f>
        <v>0</v>
      </c>
    </row>
    <row r="90" spans="1:10" s="2" customFormat="1" ht="15">
      <c r="A90" s="261"/>
      <c r="B90" s="265"/>
      <c r="C90" s="266"/>
      <c r="D90" s="272" t="s">
        <v>78</v>
      </c>
      <c r="E90" s="273"/>
      <c r="F90" s="276"/>
      <c r="G90" s="276"/>
      <c r="H90" s="276"/>
      <c r="I90" s="277"/>
      <c r="J90" s="71">
        <f>IF($J$3="yes",ROUND(J89-J91,0),0)</f>
        <v>0</v>
      </c>
    </row>
    <row r="91" spans="1:10" s="2" customFormat="1" ht="15">
      <c r="A91" s="262"/>
      <c r="B91" s="267"/>
      <c r="C91" s="268"/>
      <c r="D91" s="272" t="s">
        <v>79</v>
      </c>
      <c r="E91" s="273"/>
      <c r="F91" s="276"/>
      <c r="G91" s="276"/>
      <c r="H91" s="276"/>
      <c r="I91" s="277"/>
      <c r="J91" s="71">
        <f>IF('YEAR 1'!J89+'YEAR 2'!J89&gt;25000,0,IF(J89&lt;25000-'YEAR 1'!J91-'YEAR 2'!J91,'YEAR 3'!J89,ROUND(25000-'YEAR 1'!J91-'YEAR 2'!J91,0)))</f>
        <v>0</v>
      </c>
    </row>
    <row r="92" spans="1:10" s="17" customFormat="1" ht="3" customHeight="1">
      <c r="A92" s="46"/>
      <c r="B92" s="47"/>
      <c r="C92" s="47"/>
      <c r="D92" s="47"/>
      <c r="E92" s="47"/>
      <c r="F92" s="47"/>
      <c r="G92" s="47"/>
      <c r="H92" s="47"/>
      <c r="I92" s="47"/>
      <c r="J92" s="48"/>
    </row>
    <row r="93" spans="1:10" s="2" customFormat="1" ht="15">
      <c r="A93" s="260">
        <v>9</v>
      </c>
      <c r="B93" s="263" t="s">
        <v>67</v>
      </c>
      <c r="C93" s="264"/>
      <c r="D93" s="269" t="s">
        <v>80</v>
      </c>
      <c r="E93" s="270"/>
      <c r="F93" s="270"/>
      <c r="G93" s="270"/>
      <c r="H93" s="270"/>
      <c r="I93" s="271"/>
      <c r="J93" s="70">
        <v>0</v>
      </c>
    </row>
    <row r="94" spans="1:10" s="2" customFormat="1" ht="15">
      <c r="A94" s="261"/>
      <c r="B94" s="265"/>
      <c r="C94" s="266"/>
      <c r="D94" s="272" t="s">
        <v>81</v>
      </c>
      <c r="E94" s="273"/>
      <c r="F94" s="274"/>
      <c r="G94" s="274"/>
      <c r="H94" s="274"/>
      <c r="I94" s="275"/>
      <c r="J94" s="68">
        <v>0</v>
      </c>
    </row>
    <row r="95" spans="1:10" s="2" customFormat="1" ht="15">
      <c r="A95" s="261"/>
      <c r="B95" s="265"/>
      <c r="C95" s="266"/>
      <c r="D95" s="272" t="s">
        <v>82</v>
      </c>
      <c r="E95" s="273"/>
      <c r="F95" s="276"/>
      <c r="G95" s="276"/>
      <c r="H95" s="276"/>
      <c r="I95" s="277"/>
      <c r="J95" s="71">
        <f>IF($J$3="yes",ROUND((SUM(J93:J94)),0),0)</f>
        <v>0</v>
      </c>
    </row>
    <row r="96" spans="1:10" s="2" customFormat="1" ht="15">
      <c r="A96" s="261"/>
      <c r="B96" s="265"/>
      <c r="C96" s="266"/>
      <c r="D96" s="272" t="s">
        <v>83</v>
      </c>
      <c r="E96" s="273"/>
      <c r="F96" s="276"/>
      <c r="G96" s="276"/>
      <c r="H96" s="276"/>
      <c r="I96" s="277"/>
      <c r="J96" s="71">
        <f>IF($J$3="yes",ROUND(J95-J97,0),0)</f>
        <v>0</v>
      </c>
    </row>
    <row r="97" spans="1:10" s="2" customFormat="1" ht="15">
      <c r="A97" s="262"/>
      <c r="B97" s="267"/>
      <c r="C97" s="268"/>
      <c r="D97" s="272" t="s">
        <v>84</v>
      </c>
      <c r="E97" s="273"/>
      <c r="F97" s="276"/>
      <c r="G97" s="276"/>
      <c r="H97" s="276"/>
      <c r="I97" s="277"/>
      <c r="J97" s="71">
        <f>IF('YEAR 1'!J95+'YEAR 2'!J95&gt;25000,0,IF(J95&lt;25000-'YEAR 1'!J97-'YEAR 2'!J97,'YEAR 3'!J95,ROUND(25000-'YEAR 1'!J97-'YEAR 2'!J97,0)))</f>
        <v>0</v>
      </c>
    </row>
    <row r="98" spans="1:10" s="2" customFormat="1" ht="3" customHeight="1">
      <c r="A98" s="12"/>
      <c r="B98" s="9"/>
      <c r="C98" s="27"/>
      <c r="D98" s="27"/>
      <c r="E98" s="27"/>
      <c r="F98" s="27"/>
      <c r="G98" s="27"/>
      <c r="H98" s="27"/>
      <c r="I98" s="27"/>
      <c r="J98" s="51"/>
    </row>
    <row r="99" spans="1:10" s="2" customFormat="1" ht="15">
      <c r="A99" s="260">
        <v>10</v>
      </c>
      <c r="B99" s="263" t="s">
        <v>125</v>
      </c>
      <c r="C99" s="264"/>
      <c r="D99" s="269" t="s">
        <v>126</v>
      </c>
      <c r="E99" s="270"/>
      <c r="F99" s="270"/>
      <c r="G99" s="270"/>
      <c r="H99" s="270"/>
      <c r="I99" s="271"/>
      <c r="J99" s="70">
        <v>0</v>
      </c>
    </row>
    <row r="100" spans="1:10" s="2" customFormat="1" ht="15">
      <c r="A100" s="261"/>
      <c r="B100" s="265"/>
      <c r="C100" s="266"/>
      <c r="D100" s="272" t="s">
        <v>127</v>
      </c>
      <c r="E100" s="273"/>
      <c r="F100" s="274"/>
      <c r="G100" s="274"/>
      <c r="H100" s="274"/>
      <c r="I100" s="275"/>
      <c r="J100" s="68">
        <v>0</v>
      </c>
    </row>
    <row r="101" spans="1:10" s="2" customFormat="1" ht="15">
      <c r="A101" s="261"/>
      <c r="B101" s="265"/>
      <c r="C101" s="266"/>
      <c r="D101" s="272" t="s">
        <v>128</v>
      </c>
      <c r="E101" s="273"/>
      <c r="F101" s="276"/>
      <c r="G101" s="276"/>
      <c r="H101" s="276"/>
      <c r="I101" s="277"/>
      <c r="J101" s="71">
        <f>IF($J$3="yes",ROUND((SUM(J99:J100)),0),0)</f>
        <v>0</v>
      </c>
    </row>
    <row r="102" spans="1:10" s="2" customFormat="1" ht="15">
      <c r="A102" s="261"/>
      <c r="B102" s="265"/>
      <c r="C102" s="266"/>
      <c r="D102" s="272" t="s">
        <v>129</v>
      </c>
      <c r="E102" s="273"/>
      <c r="F102" s="276"/>
      <c r="G102" s="276"/>
      <c r="H102" s="276"/>
      <c r="I102" s="277"/>
      <c r="J102" s="71">
        <f>IF($J$3="yes",ROUND(J101-J103,0),0)</f>
        <v>0</v>
      </c>
    </row>
    <row r="103" spans="1:10" s="2" customFormat="1" ht="15">
      <c r="A103" s="262"/>
      <c r="B103" s="267"/>
      <c r="C103" s="268"/>
      <c r="D103" s="272" t="s">
        <v>130</v>
      </c>
      <c r="E103" s="273"/>
      <c r="F103" s="276"/>
      <c r="G103" s="276"/>
      <c r="H103" s="276"/>
      <c r="I103" s="277"/>
      <c r="J103" s="71">
        <f>IF('YEAR 1'!J101+'YEAR 2'!J101&gt;25000,0,IF(J101&lt;25000-'YEAR 1'!J103-'YEAR 2'!J103,'YEAR 3'!J101,ROUND(25000-'YEAR 1'!J103-'YEAR 2'!J103,0)))</f>
        <v>0</v>
      </c>
    </row>
    <row r="104" spans="1:10" s="2" customFormat="1" ht="3" customHeight="1">
      <c r="A104" s="12"/>
      <c r="B104" s="9"/>
      <c r="C104" s="27"/>
      <c r="D104" s="27"/>
      <c r="E104" s="27"/>
      <c r="F104" s="27"/>
      <c r="G104" s="27"/>
      <c r="H104" s="27"/>
      <c r="I104" s="27"/>
      <c r="J104" s="51"/>
    </row>
    <row r="105" spans="1:10" s="2" customFormat="1" ht="18" customHeight="1" thickBot="1">
      <c r="A105" s="278" t="s">
        <v>49</v>
      </c>
      <c r="B105" s="279"/>
      <c r="C105" s="279"/>
      <c r="D105" s="279"/>
      <c r="E105" s="279"/>
      <c r="F105" s="279"/>
      <c r="G105" s="279"/>
      <c r="H105" s="279"/>
      <c r="I105" s="280"/>
      <c r="J105" s="72">
        <f>IF($J$3="yes",ROUND((SUM(J74:J79,J83,J89,J95,J101)),0),0)</f>
        <v>0</v>
      </c>
    </row>
    <row r="106" spans="1:10" s="2" customFormat="1" ht="12" customHeight="1">
      <c r="A106" s="285" t="s">
        <v>43</v>
      </c>
      <c r="B106" s="286"/>
      <c r="C106" s="286"/>
      <c r="D106" s="286"/>
      <c r="E106" s="286"/>
      <c r="F106" s="286"/>
      <c r="G106" s="286"/>
      <c r="H106" s="286"/>
      <c r="I106" s="286"/>
      <c r="J106" s="287"/>
    </row>
    <row r="107" spans="1:10" s="17" customFormat="1" ht="18" customHeight="1" thickBot="1">
      <c r="A107" s="288"/>
      <c r="B107" s="289"/>
      <c r="C107" s="289"/>
      <c r="D107" s="289"/>
      <c r="E107" s="289"/>
      <c r="F107" s="289"/>
      <c r="G107" s="289"/>
      <c r="H107" s="289"/>
      <c r="I107" s="289"/>
      <c r="J107" s="290"/>
    </row>
    <row r="108" spans="1:10" s="2" customFormat="1" ht="18" customHeight="1" thickBot="1">
      <c r="A108" s="303" t="s">
        <v>50</v>
      </c>
      <c r="B108" s="304"/>
      <c r="C108" s="304"/>
      <c r="D108" s="304"/>
      <c r="E108" s="304"/>
      <c r="F108" s="304"/>
      <c r="G108" s="304"/>
      <c r="H108" s="304"/>
      <c r="I108" s="305"/>
      <c r="J108" s="73">
        <f>IF($J$3="yes",ROUND((SUM(J105,J71,J63,J57,J47)),0),0)</f>
        <v>0</v>
      </c>
    </row>
    <row r="109" spans="1:10" s="2" customFormat="1" ht="12" customHeight="1">
      <c r="A109" s="285" t="s">
        <v>32</v>
      </c>
      <c r="B109" s="286"/>
      <c r="C109" s="286"/>
      <c r="D109" s="286"/>
      <c r="E109" s="286"/>
      <c r="F109" s="286"/>
      <c r="G109" s="286"/>
      <c r="H109" s="286"/>
      <c r="I109" s="286"/>
      <c r="J109" s="287"/>
    </row>
    <row r="110" spans="1:10" s="17" customFormat="1" ht="18" customHeight="1" thickBot="1">
      <c r="A110" s="291"/>
      <c r="B110" s="292"/>
      <c r="C110" s="292"/>
      <c r="D110" s="292"/>
      <c r="E110" s="292"/>
      <c r="F110" s="292"/>
      <c r="G110" s="292"/>
      <c r="H110" s="292"/>
      <c r="I110" s="292"/>
      <c r="J110" s="293"/>
    </row>
    <row r="111" spans="1:10" s="2" customFormat="1" ht="14.25" customHeight="1">
      <c r="A111" s="37">
        <v>1</v>
      </c>
      <c r="B111" s="309" t="s">
        <v>33</v>
      </c>
      <c r="C111" s="310"/>
      <c r="D111" s="310"/>
      <c r="E111" s="310"/>
      <c r="F111" s="310"/>
      <c r="G111" s="310"/>
      <c r="H111" s="310"/>
      <c r="I111" s="311"/>
      <c r="J111" s="151">
        <f>IF($J$3="yes",ROUND((J108-(J84+J90+J96+J102+J78+J71+J57)),0),0)</f>
        <v>0</v>
      </c>
    </row>
    <row r="112" spans="1:10" s="2" customFormat="1" ht="14.25" customHeight="1">
      <c r="A112" s="10">
        <v>2</v>
      </c>
      <c r="B112" s="272" t="s">
        <v>40</v>
      </c>
      <c r="C112" s="273"/>
      <c r="D112" s="273"/>
      <c r="E112" s="273"/>
      <c r="F112" s="273"/>
      <c r="G112" s="273"/>
      <c r="H112" s="273"/>
      <c r="I112" s="281"/>
      <c r="J112" s="153"/>
    </row>
    <row r="113" spans="1:10" s="2" customFormat="1" ht="3" customHeight="1">
      <c r="A113" s="11"/>
      <c r="B113" s="30"/>
      <c r="C113" s="31"/>
      <c r="D113" s="30"/>
      <c r="E113" s="30"/>
      <c r="F113" s="27"/>
      <c r="G113" s="27"/>
      <c r="H113" s="27"/>
      <c r="I113" s="27"/>
      <c r="J113" s="38"/>
    </row>
    <row r="114" spans="1:10" s="2" customFormat="1" ht="18" customHeight="1" thickBot="1">
      <c r="A114" s="306" t="s">
        <v>35</v>
      </c>
      <c r="B114" s="307"/>
      <c r="C114" s="307"/>
      <c r="D114" s="307"/>
      <c r="E114" s="307"/>
      <c r="F114" s="307"/>
      <c r="G114" s="307"/>
      <c r="H114" s="307"/>
      <c r="I114" s="308"/>
      <c r="J114" s="74">
        <f>IF($J$3="yes",(IF(OR(J112=0.1,J112=0.15),(ROUND(J112*J108,0)),(ROUND(J112*J111,0)))),0)</f>
        <v>0</v>
      </c>
    </row>
    <row r="115" spans="1:10" s="2" customFormat="1" ht="12" customHeight="1">
      <c r="A115" s="285" t="s">
        <v>41</v>
      </c>
      <c r="B115" s="286"/>
      <c r="C115" s="286"/>
      <c r="D115" s="286"/>
      <c r="E115" s="286"/>
      <c r="F115" s="286"/>
      <c r="G115" s="286"/>
      <c r="H115" s="286"/>
      <c r="I115" s="286"/>
      <c r="J115" s="287"/>
    </row>
    <row r="116" spans="1:10" s="17" customFormat="1" ht="18" customHeight="1" thickBot="1">
      <c r="A116" s="288"/>
      <c r="B116" s="289"/>
      <c r="C116" s="289"/>
      <c r="D116" s="289"/>
      <c r="E116" s="289"/>
      <c r="F116" s="289"/>
      <c r="G116" s="289"/>
      <c r="H116" s="289"/>
      <c r="I116" s="289"/>
      <c r="J116" s="290"/>
    </row>
    <row r="117" spans="1:10" s="2" customFormat="1" ht="18" customHeight="1" thickBot="1">
      <c r="A117" s="303" t="s">
        <v>34</v>
      </c>
      <c r="B117" s="304"/>
      <c r="C117" s="304"/>
      <c r="D117" s="304"/>
      <c r="E117" s="304"/>
      <c r="F117" s="304"/>
      <c r="G117" s="304"/>
      <c r="H117" s="304"/>
      <c r="I117" s="305"/>
      <c r="J117" s="73">
        <f>IF($J$3="yes",ROUND(J114+J108,0),0)</f>
        <v>0</v>
      </c>
    </row>
    <row r="118" spans="1:10" s="2" customFormat="1" ht="12" customHeight="1">
      <c r="A118" s="285" t="s">
        <v>42</v>
      </c>
      <c r="B118" s="286"/>
      <c r="C118" s="286"/>
      <c r="D118" s="286"/>
      <c r="E118" s="286"/>
      <c r="F118" s="286"/>
      <c r="G118" s="286"/>
      <c r="H118" s="286"/>
      <c r="I118" s="286"/>
      <c r="J118" s="287"/>
    </row>
    <row r="119" spans="1:10" s="17" customFormat="1" ht="18" customHeight="1" thickBot="1">
      <c r="A119" s="288"/>
      <c r="B119" s="289"/>
      <c r="C119" s="289"/>
      <c r="D119" s="289"/>
      <c r="E119" s="289"/>
      <c r="F119" s="289"/>
      <c r="G119" s="289"/>
      <c r="H119" s="289"/>
      <c r="I119" s="289"/>
      <c r="J119" s="290"/>
    </row>
    <row r="120" spans="1:10" s="3" customFormat="1" ht="18" customHeight="1" thickBot="1">
      <c r="A120" s="297" t="s">
        <v>24</v>
      </c>
      <c r="B120" s="298"/>
      <c r="C120" s="298"/>
      <c r="D120" s="298"/>
      <c r="E120" s="298"/>
      <c r="F120" s="298"/>
      <c r="G120" s="298"/>
      <c r="H120" s="298"/>
      <c r="I120" s="299"/>
      <c r="J120" s="76">
        <v>0</v>
      </c>
    </row>
    <row r="121" spans="1:10" s="2" customFormat="1" ht="12" customHeight="1">
      <c r="A121" s="285" t="s">
        <v>25</v>
      </c>
      <c r="B121" s="286"/>
      <c r="C121" s="286"/>
      <c r="D121" s="286"/>
      <c r="E121" s="286"/>
      <c r="F121" s="286"/>
      <c r="G121" s="286"/>
      <c r="H121" s="286"/>
      <c r="I121" s="286"/>
      <c r="J121" s="287"/>
    </row>
    <row r="122" spans="1:10" s="17" customFormat="1" ht="18" customHeight="1" thickBot="1">
      <c r="A122" s="291"/>
      <c r="B122" s="292"/>
      <c r="C122" s="292"/>
      <c r="D122" s="292"/>
      <c r="E122" s="292"/>
      <c r="F122" s="292"/>
      <c r="G122" s="292"/>
      <c r="H122" s="292"/>
      <c r="I122" s="292"/>
      <c r="J122" s="293"/>
    </row>
    <row r="123" spans="1:10" ht="33.75" customHeight="1" thickBot="1">
      <c r="A123" s="300" t="s">
        <v>26</v>
      </c>
      <c r="B123" s="301"/>
      <c r="C123" s="301"/>
      <c r="D123" s="301"/>
      <c r="E123" s="301"/>
      <c r="F123" s="301"/>
      <c r="G123" s="301"/>
      <c r="H123" s="301"/>
      <c r="I123" s="302"/>
      <c r="J123" s="75">
        <f>IF($J$3="yes",ROUND(J117-J120,0),0)</f>
        <v>0</v>
      </c>
    </row>
    <row r="125" spans="2:13" ht="18.75">
      <c r="B125" s="258"/>
      <c r="C125" s="258"/>
      <c r="D125" s="259" t="s">
        <v>144</v>
      </c>
      <c r="E125" s="259"/>
      <c r="M125" s="13">
        <v>0.55</v>
      </c>
    </row>
    <row r="126" ht="12.75">
      <c r="M126" s="13">
        <v>0.52</v>
      </c>
    </row>
    <row r="127" ht="12.75">
      <c r="M127" s="13">
        <v>0.5</v>
      </c>
    </row>
    <row r="128" ht="12.75">
      <c r="M128" s="13">
        <v>0.49</v>
      </c>
    </row>
    <row r="129" ht="12.75">
      <c r="M129" s="13">
        <v>0.48</v>
      </c>
    </row>
    <row r="130" ht="12.75">
      <c r="M130" s="13">
        <v>0.47</v>
      </c>
    </row>
    <row r="131" ht="12.75">
      <c r="M131" s="13">
        <v>0.325</v>
      </c>
    </row>
    <row r="132" ht="12.75">
      <c r="M132" s="13">
        <v>0.315</v>
      </c>
    </row>
    <row r="133" ht="12.75">
      <c r="M133" s="13">
        <v>0.3</v>
      </c>
    </row>
    <row r="134" ht="12.75">
      <c r="M134" s="13">
        <v>0.26</v>
      </c>
    </row>
    <row r="135" ht="12.75">
      <c r="M135" s="13">
        <v>0.15</v>
      </c>
    </row>
    <row r="136" ht="12.75">
      <c r="M136" s="13">
        <v>0.1</v>
      </c>
    </row>
    <row r="137" ht="12.75">
      <c r="M137" s="13">
        <v>0.08</v>
      </c>
    </row>
    <row r="138" ht="12.75">
      <c r="M138" s="13">
        <v>0</v>
      </c>
    </row>
  </sheetData>
  <sheetProtection sheet="1" selectLockedCells="1"/>
  <mergeCells count="103">
    <mergeCell ref="A99:A103"/>
    <mergeCell ref="B99:C103"/>
    <mergeCell ref="D99:I99"/>
    <mergeCell ref="D100:I100"/>
    <mergeCell ref="D101:I101"/>
    <mergeCell ref="D102:I102"/>
    <mergeCell ref="D103:I103"/>
    <mergeCell ref="G50:H50"/>
    <mergeCell ref="G51:H51"/>
    <mergeCell ref="C51:D51"/>
    <mergeCell ref="E51:F51"/>
    <mergeCell ref="J3:J4"/>
    <mergeCell ref="J49:J50"/>
    <mergeCell ref="I3:I5"/>
    <mergeCell ref="G3:H3"/>
    <mergeCell ref="G4:H4"/>
    <mergeCell ref="G5:H5"/>
    <mergeCell ref="I49:I51"/>
    <mergeCell ref="G49:H49"/>
    <mergeCell ref="E5:F5"/>
    <mergeCell ref="A121:J122"/>
    <mergeCell ref="D84:I84"/>
    <mergeCell ref="D85:I85"/>
    <mergeCell ref="A105:I105"/>
    <mergeCell ref="A106:J107"/>
    <mergeCell ref="C49:D49"/>
    <mergeCell ref="E49:F49"/>
    <mergeCell ref="C50:D50"/>
    <mergeCell ref="E50:F50"/>
    <mergeCell ref="A123:I123"/>
    <mergeCell ref="A115:J116"/>
    <mergeCell ref="A117:I117"/>
    <mergeCell ref="A118:J119"/>
    <mergeCell ref="A120:I120"/>
    <mergeCell ref="A109:J110"/>
    <mergeCell ref="B111:I111"/>
    <mergeCell ref="B112:I112"/>
    <mergeCell ref="A93:A97"/>
    <mergeCell ref="B74:I74"/>
    <mergeCell ref="B75:I75"/>
    <mergeCell ref="B76:I76"/>
    <mergeCell ref="B77:I77"/>
    <mergeCell ref="B79:I79"/>
    <mergeCell ref="A81:A85"/>
    <mergeCell ref="B81:C85"/>
    <mergeCell ref="D81:I81"/>
    <mergeCell ref="D82:I82"/>
    <mergeCell ref="D83:I83"/>
    <mergeCell ref="B66:I66"/>
    <mergeCell ref="B67:I67"/>
    <mergeCell ref="B68:I68"/>
    <mergeCell ref="B69:I69"/>
    <mergeCell ref="A71:I71"/>
    <mergeCell ref="A72:J73"/>
    <mergeCell ref="A57:I57"/>
    <mergeCell ref="A58:J59"/>
    <mergeCell ref="B60:I60"/>
    <mergeCell ref="B61:I61"/>
    <mergeCell ref="A63:I63"/>
    <mergeCell ref="A64:J65"/>
    <mergeCell ref="B42:I42"/>
    <mergeCell ref="B43:I43"/>
    <mergeCell ref="A45:I45"/>
    <mergeCell ref="A47:I47"/>
    <mergeCell ref="A52:J53"/>
    <mergeCell ref="B55:I55"/>
    <mergeCell ref="A48:J48"/>
    <mergeCell ref="A50:B50"/>
    <mergeCell ref="A49:B49"/>
    <mergeCell ref="A51:B51"/>
    <mergeCell ref="A6:J7"/>
    <mergeCell ref="A19:J20"/>
    <mergeCell ref="A36:I36"/>
    <mergeCell ref="A37:J38"/>
    <mergeCell ref="B39:I39"/>
    <mergeCell ref="B41:I41"/>
    <mergeCell ref="A1:J1"/>
    <mergeCell ref="A2:J2"/>
    <mergeCell ref="A4:B4"/>
    <mergeCell ref="A5:B5"/>
    <mergeCell ref="A3:B3"/>
    <mergeCell ref="C3:D3"/>
    <mergeCell ref="E3:F3"/>
    <mergeCell ref="C4:D4"/>
    <mergeCell ref="E4:F4"/>
    <mergeCell ref="C5:D5"/>
    <mergeCell ref="A87:A91"/>
    <mergeCell ref="B87:C91"/>
    <mergeCell ref="D87:I87"/>
    <mergeCell ref="D88:I88"/>
    <mergeCell ref="D89:I89"/>
    <mergeCell ref="D90:I90"/>
    <mergeCell ref="D91:I91"/>
    <mergeCell ref="B125:C125"/>
    <mergeCell ref="D125:E125"/>
    <mergeCell ref="B93:C97"/>
    <mergeCell ref="D93:I93"/>
    <mergeCell ref="D94:I94"/>
    <mergeCell ref="D95:I95"/>
    <mergeCell ref="D96:I96"/>
    <mergeCell ref="D97:I97"/>
    <mergeCell ref="A114:I114"/>
    <mergeCell ref="A108:I108"/>
  </mergeCells>
  <dataValidations count="1">
    <dataValidation type="whole" operator="notBetween" allowBlank="1" showInputMessage="1" showErrorMessage="1" sqref="J54:J55">
      <formula1>1</formula1>
      <formula2>4999</formula2>
    </dataValidation>
  </dataValidations>
  <printOptions horizontalCentered="1" verticalCentered="1"/>
  <pageMargins left="0.25" right="0.25" top="0.25" bottom="0.51" header="0.3" footer="0.19"/>
  <pageSetup fitToHeight="2" horizontalDpi="600" verticalDpi="600" orientation="portrait" scale="50" r:id="rId3"/>
  <headerFooter>
    <oddFooter>&amp;R&amp;12Grant Proposal Budget
Year 3
Page &amp;P of &amp;N</oddFooter>
  </headerFooter>
  <rowBreaks count="1" manualBreakCount="1">
    <brk id="47" max="9" man="1"/>
  </rowBreaks>
  <legacyDrawing r:id="rId2"/>
</worksheet>
</file>

<file path=xl/worksheets/sheet5.xml><?xml version="1.0" encoding="utf-8"?>
<worksheet xmlns="http://schemas.openxmlformats.org/spreadsheetml/2006/main" xmlns:r="http://schemas.openxmlformats.org/officeDocument/2006/relationships">
  <sheetPr codeName="Sheet5">
    <tabColor rgb="FF00B050"/>
  </sheetPr>
  <dimension ref="A1:AY138"/>
  <sheetViews>
    <sheetView showGridLines="0" zoomScale="75" zoomScaleNormal="75" zoomScalePageLayoutView="0" workbookViewId="0" topLeftCell="A1">
      <pane ySplit="5" topLeftCell="A6" activePane="bottomLeft" state="frozen"/>
      <selection pane="topLeft" activeCell="A1" sqref="A1"/>
      <selection pane="bottomLeft" activeCell="D9" sqref="D9"/>
    </sheetView>
  </sheetViews>
  <sheetFormatPr defaultColWidth="9.140625" defaultRowHeight="12.75"/>
  <cols>
    <col min="1" max="1" width="5.140625" style="1" customWidth="1"/>
    <col min="2" max="3" width="30.7109375" style="1" customWidth="1"/>
    <col min="4" max="8" width="20.7109375" style="1" customWidth="1"/>
    <col min="9" max="9" width="20.7109375" style="1" hidden="1" customWidth="1"/>
    <col min="10" max="10" width="30.7109375" style="1" customWidth="1"/>
    <col min="11" max="11" width="9.140625" style="1" hidden="1" customWidth="1"/>
    <col min="12" max="12" width="10.00390625" style="1" hidden="1" customWidth="1"/>
    <col min="13" max="14" width="9.140625" style="1" hidden="1" customWidth="1"/>
    <col min="15" max="17" width="0" style="1" hidden="1" customWidth="1"/>
    <col min="18" max="16384" width="9.140625" style="1" customWidth="1"/>
  </cols>
  <sheetData>
    <row r="1" spans="1:10" ht="49.5" customHeight="1" thickBot="1">
      <c r="A1" s="315" t="s">
        <v>132</v>
      </c>
      <c r="B1" s="316"/>
      <c r="C1" s="316"/>
      <c r="D1" s="316"/>
      <c r="E1" s="316"/>
      <c r="F1" s="316"/>
      <c r="G1" s="316"/>
      <c r="H1" s="316"/>
      <c r="I1" s="316"/>
      <c r="J1" s="317"/>
    </row>
    <row r="2" spans="1:10" ht="109.5" customHeight="1" thickBot="1">
      <c r="A2" s="322" t="s">
        <v>97</v>
      </c>
      <c r="B2" s="323"/>
      <c r="C2" s="323"/>
      <c r="D2" s="324"/>
      <c r="E2" s="324"/>
      <c r="F2" s="324"/>
      <c r="G2" s="324"/>
      <c r="H2" s="324"/>
      <c r="I2" s="324"/>
      <c r="J2" s="325"/>
    </row>
    <row r="3" spans="1:10" ht="30.75" customHeight="1" thickBot="1">
      <c r="A3" s="318" t="s">
        <v>121</v>
      </c>
      <c r="B3" s="319"/>
      <c r="C3" s="346">
        <f>'YEAR 1'!C3:D3</f>
        <v>0</v>
      </c>
      <c r="D3" s="347"/>
      <c r="E3" s="320" t="s">
        <v>85</v>
      </c>
      <c r="F3" s="321"/>
      <c r="G3" s="348">
        <f>'YEAR 1'!G3:H3</f>
        <v>0</v>
      </c>
      <c r="H3" s="349"/>
      <c r="I3" s="356"/>
      <c r="J3" s="382" t="str">
        <f>IF($G$4&gt;3,"yes","no")</f>
        <v>no</v>
      </c>
    </row>
    <row r="4" spans="1:10" ht="30.75" customHeight="1" thickBot="1">
      <c r="A4" s="318" t="s">
        <v>37</v>
      </c>
      <c r="B4" s="319"/>
      <c r="C4" s="346">
        <f>'YEAR 1'!C4:D4</f>
        <v>0</v>
      </c>
      <c r="D4" s="347"/>
      <c r="E4" s="320" t="s">
        <v>31</v>
      </c>
      <c r="F4" s="321"/>
      <c r="G4" s="352">
        <f>'YEAR 1'!G4:H4</f>
        <v>0</v>
      </c>
      <c r="H4" s="353"/>
      <c r="I4" s="357"/>
      <c r="J4" s="383"/>
    </row>
    <row r="5" spans="1:10" ht="30.75" customHeight="1" thickBot="1">
      <c r="A5" s="318" t="s">
        <v>0</v>
      </c>
      <c r="B5" s="319"/>
      <c r="C5" s="346">
        <f>'YEAR 1'!C5:D5</f>
        <v>0</v>
      </c>
      <c r="D5" s="347"/>
      <c r="E5" s="320" t="s">
        <v>36</v>
      </c>
      <c r="F5" s="321"/>
      <c r="G5" s="344">
        <f>'YEAR 1'!G5:H5</f>
        <v>0</v>
      </c>
      <c r="H5" s="345"/>
      <c r="I5" s="358"/>
      <c r="J5" s="32" t="s">
        <v>55</v>
      </c>
    </row>
    <row r="6" spans="1:10" ht="12" customHeight="1">
      <c r="A6" s="285" t="s">
        <v>6</v>
      </c>
      <c r="B6" s="286"/>
      <c r="C6" s="286"/>
      <c r="D6" s="286"/>
      <c r="E6" s="286"/>
      <c r="F6" s="286"/>
      <c r="G6" s="286"/>
      <c r="H6" s="286"/>
      <c r="I6" s="286"/>
      <c r="J6" s="287"/>
    </row>
    <row r="7" spans="1:10" s="18" customFormat="1" ht="18" customHeight="1" thickBot="1">
      <c r="A7" s="291"/>
      <c r="B7" s="292"/>
      <c r="C7" s="292"/>
      <c r="D7" s="292"/>
      <c r="E7" s="292"/>
      <c r="F7" s="292"/>
      <c r="G7" s="292"/>
      <c r="H7" s="292"/>
      <c r="I7" s="292"/>
      <c r="J7" s="293"/>
    </row>
    <row r="8" spans="1:10" ht="48" customHeight="1" thickBot="1">
      <c r="A8" s="44"/>
      <c r="B8" s="45" t="s">
        <v>1</v>
      </c>
      <c r="C8" s="45" t="s">
        <v>2</v>
      </c>
      <c r="D8" s="43" t="s">
        <v>29</v>
      </c>
      <c r="E8" s="43" t="s">
        <v>63</v>
      </c>
      <c r="F8" s="43" t="s">
        <v>30</v>
      </c>
      <c r="G8" s="43" t="s">
        <v>122</v>
      </c>
      <c r="H8" s="43" t="s">
        <v>3</v>
      </c>
      <c r="I8" s="43" t="s">
        <v>21</v>
      </c>
      <c r="J8" s="49"/>
    </row>
    <row r="9" spans="1:10" s="2" customFormat="1" ht="30" customHeight="1">
      <c r="A9" s="10">
        <v>1</v>
      </c>
      <c r="B9" s="81">
        <f>IF($J$3="yes",'YEAR 1'!B9,"")</f>
      </c>
      <c r="C9" s="84" t="s">
        <v>28</v>
      </c>
      <c r="D9" s="202"/>
      <c r="E9" s="88">
        <f>IF($J$3="yes",'YEAR 1'!E9,"")</f>
      </c>
      <c r="F9" s="80">
        <f>IF($J$3="yes",('YEAR 3'!F9*$G$5)+'YEAR 3'!F9,0)</f>
        <v>0</v>
      </c>
      <c r="G9" s="80">
        <f>IF($J$3="yes",'YEAR 1'!G9,0)</f>
        <v>0</v>
      </c>
      <c r="H9" s="59">
        <f>IF(G9&gt;0,IF(F9=0,0,(IF(F9&lt;G9,((F9/E9)*D9),((G9/E9)*D9)))),IF(F9=0,0,((F9/E9)*D9)))</f>
        <v>0</v>
      </c>
      <c r="I9" s="41">
        <f aca="true" t="shared" si="0" ref="I9:I18">$G$5</f>
        <v>0</v>
      </c>
      <c r="J9" s="55">
        <f aca="true" t="shared" si="1" ref="J9:J18">IF($J$3="yes",ROUND(H9,0),0)</f>
        <v>0</v>
      </c>
    </row>
    <row r="10" spans="1:10" s="2" customFormat="1" ht="30" customHeight="1">
      <c r="A10" s="10">
        <v>2</v>
      </c>
      <c r="B10" s="81">
        <f>IF($J$3="yes",'YEAR 1'!B10,"")</f>
      </c>
      <c r="C10" s="82">
        <f>IF($J$3="yes",'YEAR 1'!C10,"")</f>
      </c>
      <c r="D10" s="202"/>
      <c r="E10" s="88">
        <f>IF($J$3="yes",'YEAR 1'!E10,"")</f>
      </c>
      <c r="F10" s="80">
        <f>IF($J$3="yes",('YEAR 3'!F10*$G$5)+'YEAR 3'!F10,0)</f>
        <v>0</v>
      </c>
      <c r="G10" s="80">
        <f>IF($J$3="yes",'YEAR 1'!G10,0)</f>
        <v>0</v>
      </c>
      <c r="H10" s="59">
        <f aca="true" t="shared" si="2" ref="H10:H18">IF(G10&gt;0,IF(F10=0,0,(IF(F10&lt;G10,((F10/E10)*D10),((G10/E10)*D10)))),IF(F10=0,0,((F10/E10)*D10)))</f>
        <v>0</v>
      </c>
      <c r="I10" s="28">
        <f t="shared" si="0"/>
        <v>0</v>
      </c>
      <c r="J10" s="55">
        <f t="shared" si="1"/>
        <v>0</v>
      </c>
    </row>
    <row r="11" spans="1:10" s="2" customFormat="1" ht="30" customHeight="1">
      <c r="A11" s="10">
        <v>3</v>
      </c>
      <c r="B11" s="81">
        <f>IF($J$3="yes",'YEAR 1'!B11,"")</f>
      </c>
      <c r="C11" s="82">
        <f>IF($J$3="yes",'YEAR 1'!C11,"")</f>
      </c>
      <c r="D11" s="202"/>
      <c r="E11" s="88">
        <f>IF($J$3="yes",'YEAR 1'!E11,"")</f>
      </c>
      <c r="F11" s="80">
        <f>IF($J$3="yes",('YEAR 3'!F11*$G$5)+'YEAR 3'!F11,0)</f>
        <v>0</v>
      </c>
      <c r="G11" s="80">
        <f>IF($J$3="yes",'YEAR 1'!G11,0)</f>
        <v>0</v>
      </c>
      <c r="H11" s="59">
        <f t="shared" si="2"/>
        <v>0</v>
      </c>
      <c r="I11" s="28">
        <f t="shared" si="0"/>
        <v>0</v>
      </c>
      <c r="J11" s="55">
        <f t="shared" si="1"/>
        <v>0</v>
      </c>
    </row>
    <row r="12" spans="1:10" s="2" customFormat="1" ht="30" customHeight="1">
      <c r="A12" s="10">
        <v>4</v>
      </c>
      <c r="B12" s="81">
        <f>IF($J$3="yes",'YEAR 1'!B12,"")</f>
      </c>
      <c r="C12" s="82">
        <f>IF($J$3="yes",'YEAR 1'!C12,"")</f>
      </c>
      <c r="D12" s="202"/>
      <c r="E12" s="88">
        <f>IF($J$3="yes",'YEAR 1'!E12,"")</f>
      </c>
      <c r="F12" s="80">
        <f>IF($J$3="yes",('YEAR 3'!F12*$G$5)+'YEAR 3'!F12,0)</f>
        <v>0</v>
      </c>
      <c r="G12" s="80">
        <f>IF($J$3="yes",'YEAR 1'!G12,0)</f>
        <v>0</v>
      </c>
      <c r="H12" s="59">
        <f t="shared" si="2"/>
        <v>0</v>
      </c>
      <c r="I12" s="28">
        <f t="shared" si="0"/>
        <v>0</v>
      </c>
      <c r="J12" s="55">
        <f t="shared" si="1"/>
        <v>0</v>
      </c>
    </row>
    <row r="13" spans="1:10" s="2" customFormat="1" ht="30" customHeight="1">
      <c r="A13" s="10">
        <v>5</v>
      </c>
      <c r="B13" s="81">
        <f>IF($J$3="yes",'YEAR 1'!B13,"")</f>
      </c>
      <c r="C13" s="82">
        <f>IF($J$3="yes",'YEAR 1'!C13,"")</f>
      </c>
      <c r="D13" s="202"/>
      <c r="E13" s="88">
        <f>IF($J$3="yes",'YEAR 1'!E13,"")</f>
      </c>
      <c r="F13" s="80">
        <f>IF($J$3="yes",('YEAR 3'!F13*$G$5)+'YEAR 3'!F13,0)</f>
        <v>0</v>
      </c>
      <c r="G13" s="80">
        <f>IF($J$3="yes",'YEAR 1'!G13,0)</f>
        <v>0</v>
      </c>
      <c r="H13" s="59">
        <f t="shared" si="2"/>
        <v>0</v>
      </c>
      <c r="I13" s="28">
        <f t="shared" si="0"/>
        <v>0</v>
      </c>
      <c r="J13" s="55">
        <f t="shared" si="1"/>
        <v>0</v>
      </c>
    </row>
    <row r="14" spans="1:10" s="2" customFormat="1" ht="30" customHeight="1">
      <c r="A14" s="33">
        <v>6</v>
      </c>
      <c r="B14" s="81">
        <f>IF($J$3="yes",'YEAR 1'!B14,"")</f>
      </c>
      <c r="C14" s="82">
        <f>IF($J$3="yes",'YEAR 1'!C14,"")</f>
      </c>
      <c r="D14" s="202"/>
      <c r="E14" s="88">
        <f>IF($J$3="yes",'YEAR 1'!E14,"")</f>
      </c>
      <c r="F14" s="80">
        <f>IF($J$3="yes",('YEAR 3'!F14*$G$5)+'YEAR 3'!F14,0)</f>
        <v>0</v>
      </c>
      <c r="G14" s="80">
        <f>IF($J$3="yes",'YEAR 1'!G14,0)</f>
        <v>0</v>
      </c>
      <c r="H14" s="59">
        <f t="shared" si="2"/>
        <v>0</v>
      </c>
      <c r="I14" s="28">
        <f t="shared" si="0"/>
        <v>0</v>
      </c>
      <c r="J14" s="55">
        <f t="shared" si="1"/>
        <v>0</v>
      </c>
    </row>
    <row r="15" spans="1:11" s="2" customFormat="1" ht="30" customHeight="1">
      <c r="A15" s="33">
        <v>7</v>
      </c>
      <c r="B15" s="81">
        <f>IF($J$3="yes",'YEAR 1'!B15,"")</f>
      </c>
      <c r="C15" s="82">
        <f>IF($J$3="yes",'YEAR 1'!C15,"")</f>
      </c>
      <c r="D15" s="202"/>
      <c r="E15" s="88">
        <f>IF($J$3="yes",'YEAR 1'!E15,"")</f>
      </c>
      <c r="F15" s="80">
        <f>IF($J$3="yes",('YEAR 3'!F15*$G$5)+'YEAR 3'!F15,0)</f>
        <v>0</v>
      </c>
      <c r="G15" s="80">
        <f>IF($J$3="yes",'YEAR 1'!G15,0)</f>
        <v>0</v>
      </c>
      <c r="H15" s="59">
        <f t="shared" si="2"/>
        <v>0</v>
      </c>
      <c r="I15" s="28">
        <f t="shared" si="0"/>
        <v>0</v>
      </c>
      <c r="J15" s="55">
        <f t="shared" si="1"/>
        <v>0</v>
      </c>
      <c r="K15" s="4"/>
    </row>
    <row r="16" spans="1:11" s="2" customFormat="1" ht="30" customHeight="1">
      <c r="A16" s="33">
        <v>8</v>
      </c>
      <c r="B16" s="81">
        <f>IF($J$3="yes",'YEAR 1'!B16,"")</f>
      </c>
      <c r="C16" s="82">
        <f>IF($J$3="yes",'YEAR 1'!C16,"")</f>
      </c>
      <c r="D16" s="202"/>
      <c r="E16" s="88">
        <f>IF($J$3="yes",'YEAR 1'!E16,"")</f>
      </c>
      <c r="F16" s="80">
        <f>IF($J$3="yes",('YEAR 3'!F16*$G$5)+'YEAR 3'!F16,0)</f>
        <v>0</v>
      </c>
      <c r="G16" s="80">
        <f>IF($J$3="yes",'YEAR 1'!G16,0)</f>
        <v>0</v>
      </c>
      <c r="H16" s="59">
        <f t="shared" si="2"/>
        <v>0</v>
      </c>
      <c r="I16" s="28">
        <f t="shared" si="0"/>
        <v>0</v>
      </c>
      <c r="J16" s="55">
        <f t="shared" si="1"/>
        <v>0</v>
      </c>
      <c r="K16" s="4"/>
    </row>
    <row r="17" spans="1:11" s="2" customFormat="1" ht="30" customHeight="1">
      <c r="A17" s="33">
        <v>9</v>
      </c>
      <c r="B17" s="81">
        <f>IF($J$3="yes",'YEAR 1'!B17,"")</f>
      </c>
      <c r="C17" s="82">
        <f>IF($J$3="yes",'YEAR 1'!C17,"")</f>
      </c>
      <c r="D17" s="202"/>
      <c r="E17" s="88">
        <f>IF($J$3="yes",'YEAR 1'!E17,"")</f>
      </c>
      <c r="F17" s="80">
        <f>IF($J$3="yes",('YEAR 3'!F17*$G$5)+'YEAR 3'!F17,0)</f>
        <v>0</v>
      </c>
      <c r="G17" s="80">
        <f>IF($J$3="yes",'YEAR 1'!G17,0)</f>
        <v>0</v>
      </c>
      <c r="H17" s="59">
        <f t="shared" si="2"/>
        <v>0</v>
      </c>
      <c r="I17" s="28">
        <f t="shared" si="0"/>
        <v>0</v>
      </c>
      <c r="J17" s="55">
        <f t="shared" si="1"/>
        <v>0</v>
      </c>
      <c r="K17" s="4"/>
    </row>
    <row r="18" spans="1:11" s="2" customFormat="1" ht="30" customHeight="1" thickBot="1">
      <c r="A18" s="33">
        <v>10</v>
      </c>
      <c r="B18" s="81">
        <f>IF($J$3="yes",'YEAR 1'!B18,"")</f>
      </c>
      <c r="C18" s="82">
        <f>IF($J$3="yes",'YEAR 1'!C18,"")</f>
      </c>
      <c r="D18" s="202"/>
      <c r="E18" s="88">
        <f>IF($J$3="yes",'YEAR 1'!E18,"")</f>
      </c>
      <c r="F18" s="80">
        <f>IF($J$3="yes",('YEAR 3'!F18*$G$5)+'YEAR 3'!F18,0)</f>
        <v>0</v>
      </c>
      <c r="G18" s="80">
        <f>IF($J$3="yes",'YEAR 1'!G18,0)</f>
        <v>0</v>
      </c>
      <c r="H18" s="59">
        <f t="shared" si="2"/>
        <v>0</v>
      </c>
      <c r="I18" s="28">
        <f t="shared" si="0"/>
        <v>0</v>
      </c>
      <c r="J18" s="55">
        <f t="shared" si="1"/>
        <v>0</v>
      </c>
      <c r="K18" s="4"/>
    </row>
    <row r="19" spans="1:10" s="2" customFormat="1" ht="12" customHeight="1">
      <c r="A19" s="285" t="s">
        <v>7</v>
      </c>
      <c r="B19" s="286"/>
      <c r="C19" s="286"/>
      <c r="D19" s="286"/>
      <c r="E19" s="286"/>
      <c r="F19" s="286"/>
      <c r="G19" s="286"/>
      <c r="H19" s="286"/>
      <c r="I19" s="286"/>
      <c r="J19" s="287"/>
    </row>
    <row r="20" spans="1:10" s="17" customFormat="1" ht="18" customHeight="1" thickBot="1">
      <c r="A20" s="288"/>
      <c r="B20" s="289"/>
      <c r="C20" s="289"/>
      <c r="D20" s="289"/>
      <c r="E20" s="289"/>
      <c r="F20" s="289"/>
      <c r="G20" s="289"/>
      <c r="H20" s="289"/>
      <c r="I20" s="289"/>
      <c r="J20" s="290"/>
    </row>
    <row r="21" spans="1:51" s="2" customFormat="1" ht="30" customHeight="1">
      <c r="A21" s="19">
        <v>1</v>
      </c>
      <c r="B21" s="81">
        <f>IF($J$3="yes",'YEAR 1'!B21,"")</f>
      </c>
      <c r="C21" s="39" t="s">
        <v>140</v>
      </c>
      <c r="D21" s="202"/>
      <c r="E21" s="88">
        <f>IF($J$3="yes",'YEAR 1'!E21,"")</f>
      </c>
      <c r="F21" s="80">
        <f>IF($J$3="yes",('YEAR 3'!F21*$G$5)+'YEAR 3'!F21,0)</f>
        <v>0</v>
      </c>
      <c r="G21" s="80">
        <f>IF($J$3="yes",'YEAR 1'!G21,0)</f>
        <v>0</v>
      </c>
      <c r="H21" s="59">
        <f aca="true" t="shared" si="3" ref="H21:H34">IF(G21&gt;0,IF(F21=0,0,(IF(F21&lt;G21,((F21/E21)*D21),((G21/E21)*D21)))),IF(F21=0,0,((F21/E21)*D21)))</f>
        <v>0</v>
      </c>
      <c r="I21" s="41">
        <f aca="true" t="shared" si="4" ref="I21:I34">$G$5</f>
        <v>0</v>
      </c>
      <c r="J21" s="142">
        <f aca="true" t="shared" si="5" ref="J21:J34">IF($J$3="yes",ROUND(H21,0),0)</f>
        <v>0</v>
      </c>
      <c r="AY21" s="2">
        <v>1</v>
      </c>
    </row>
    <row r="22" spans="1:10" s="2" customFormat="1" ht="30" customHeight="1">
      <c r="A22" s="19">
        <v>2</v>
      </c>
      <c r="B22" s="81">
        <f>IF($J$3="yes",'YEAR 1'!B22,"")</f>
      </c>
      <c r="C22" s="39" t="s">
        <v>140</v>
      </c>
      <c r="D22" s="202"/>
      <c r="E22" s="88">
        <f>IF($J$3="yes",'YEAR 1'!E22,"")</f>
      </c>
      <c r="F22" s="80">
        <f>IF($J$3="yes",('YEAR 3'!F22*$G$5)+'YEAR 3'!F22,0)</f>
        <v>0</v>
      </c>
      <c r="G22" s="80">
        <f>IF($J$3="yes",'YEAR 1'!G22,0)</f>
        <v>0</v>
      </c>
      <c r="H22" s="59">
        <f t="shared" si="3"/>
        <v>0</v>
      </c>
      <c r="I22" s="41">
        <f t="shared" si="4"/>
        <v>0</v>
      </c>
      <c r="J22" s="142">
        <f t="shared" si="5"/>
        <v>0</v>
      </c>
    </row>
    <row r="23" spans="1:10" s="2" customFormat="1" ht="30" customHeight="1">
      <c r="A23" s="10">
        <v>3</v>
      </c>
      <c r="B23" s="81">
        <f>IF($J$3="yes",'YEAR 1'!B23,"")</f>
      </c>
      <c r="C23" s="39" t="s">
        <v>140</v>
      </c>
      <c r="D23" s="202"/>
      <c r="E23" s="88">
        <f>IF($J$3="yes",'YEAR 1'!E23,"")</f>
      </c>
      <c r="F23" s="80">
        <f>IF($J$3="yes",('YEAR 3'!F23*$G$5)+'YEAR 3'!F23,0)</f>
        <v>0</v>
      </c>
      <c r="G23" s="80">
        <f>IF($J$3="yes",'YEAR 1'!G23,0)</f>
        <v>0</v>
      </c>
      <c r="H23" s="59">
        <f t="shared" si="3"/>
        <v>0</v>
      </c>
      <c r="I23" s="41">
        <f t="shared" si="4"/>
        <v>0</v>
      </c>
      <c r="J23" s="142">
        <f t="shared" si="5"/>
        <v>0</v>
      </c>
    </row>
    <row r="24" spans="1:10" s="2" customFormat="1" ht="30" customHeight="1">
      <c r="A24" s="10">
        <v>4</v>
      </c>
      <c r="B24" s="81">
        <f>IF($J$3="yes",'YEAR 1'!B24,"")</f>
      </c>
      <c r="C24" s="39" t="s">
        <v>104</v>
      </c>
      <c r="D24" s="202"/>
      <c r="E24" s="88">
        <f>IF($J$3="yes",'YEAR 1'!E24,"")</f>
      </c>
      <c r="F24" s="80">
        <f>IF($J$3="yes",('YEAR 3'!F24*$G$5)+'YEAR 3'!F24,0)</f>
        <v>0</v>
      </c>
      <c r="G24" s="80">
        <f>IF($J$3="yes",'YEAR 1'!G24,0)</f>
        <v>0</v>
      </c>
      <c r="H24" s="59">
        <f t="shared" si="3"/>
        <v>0</v>
      </c>
      <c r="I24" s="41">
        <f t="shared" si="4"/>
        <v>0</v>
      </c>
      <c r="J24" s="142">
        <f t="shared" si="5"/>
        <v>0</v>
      </c>
    </row>
    <row r="25" spans="1:10" s="2" customFormat="1" ht="30" customHeight="1">
      <c r="A25" s="10">
        <v>5</v>
      </c>
      <c r="B25" s="81">
        <f>IF($J$3="yes",'YEAR 1'!B25,"")</f>
      </c>
      <c r="C25" s="39" t="s">
        <v>104</v>
      </c>
      <c r="D25" s="202"/>
      <c r="E25" s="88">
        <f>IF($J$3="yes",'YEAR 1'!E25,"")</f>
      </c>
      <c r="F25" s="80">
        <f>IF($J$3="yes",('YEAR 3'!F25*$G$5)+'YEAR 3'!F25,0)</f>
        <v>0</v>
      </c>
      <c r="G25" s="80">
        <f>IF($J$3="yes",'YEAR 1'!G25,0)</f>
        <v>0</v>
      </c>
      <c r="H25" s="59">
        <f t="shared" si="3"/>
        <v>0</v>
      </c>
      <c r="I25" s="41">
        <f t="shared" si="4"/>
        <v>0</v>
      </c>
      <c r="J25" s="142">
        <f t="shared" si="5"/>
        <v>0</v>
      </c>
    </row>
    <row r="26" spans="1:10" s="2" customFormat="1" ht="30" customHeight="1">
      <c r="A26" s="10">
        <v>6</v>
      </c>
      <c r="B26" s="81">
        <f>IF($J$3="yes",'YEAR 1'!B26,"")</f>
      </c>
      <c r="C26" s="39" t="s">
        <v>103</v>
      </c>
      <c r="D26" s="202"/>
      <c r="E26" s="88">
        <f>IF($J$3="yes",'YEAR 1'!E26,"")</f>
      </c>
      <c r="F26" s="80">
        <f>IF($J$3="yes",('YEAR 3'!F26*$G$5)+'YEAR 3'!F26,0)</f>
        <v>0</v>
      </c>
      <c r="G26" s="80">
        <f>IF($J$3="yes",'YEAR 1'!G26,0)</f>
        <v>0</v>
      </c>
      <c r="H26" s="59">
        <f t="shared" si="3"/>
        <v>0</v>
      </c>
      <c r="I26" s="41">
        <f t="shared" si="4"/>
        <v>0</v>
      </c>
      <c r="J26" s="142">
        <f t="shared" si="5"/>
        <v>0</v>
      </c>
    </row>
    <row r="27" spans="1:10" s="2" customFormat="1" ht="30" customHeight="1">
      <c r="A27" s="10">
        <v>7</v>
      </c>
      <c r="B27" s="81">
        <f>IF($J$3="yes",'YEAR 1'!B27,"")</f>
      </c>
      <c r="C27" s="29" t="s">
        <v>106</v>
      </c>
      <c r="D27" s="202"/>
      <c r="E27" s="88">
        <f>IF($J$3="yes",'YEAR 1'!E27,"")</f>
      </c>
      <c r="F27" s="80">
        <f>IF($J$3="yes",('YEAR 3'!F27*$G$5)+'YEAR 3'!F27,0)</f>
        <v>0</v>
      </c>
      <c r="G27" s="80">
        <f>IF($J$3="yes",'YEAR 1'!G27,0)</f>
        <v>0</v>
      </c>
      <c r="H27" s="59">
        <f t="shared" si="3"/>
        <v>0</v>
      </c>
      <c r="I27" s="41">
        <f t="shared" si="4"/>
        <v>0</v>
      </c>
      <c r="J27" s="142">
        <f t="shared" si="5"/>
        <v>0</v>
      </c>
    </row>
    <row r="28" spans="1:10" s="2" customFormat="1" ht="30" customHeight="1">
      <c r="A28" s="10">
        <v>8</v>
      </c>
      <c r="B28" s="81">
        <f>IF($J$3="yes",'YEAR 1'!B28,"")</f>
      </c>
      <c r="C28" s="29" t="s">
        <v>106</v>
      </c>
      <c r="D28" s="202"/>
      <c r="E28" s="88">
        <f>IF($J$3="yes",'YEAR 1'!E28,"")</f>
      </c>
      <c r="F28" s="80">
        <f>IF($J$3="yes",('YEAR 3'!F28*$G$5)+'YEAR 3'!F28,0)</f>
        <v>0</v>
      </c>
      <c r="G28" s="80">
        <f>IF($J$3="yes",'YEAR 1'!G28,0)</f>
        <v>0</v>
      </c>
      <c r="H28" s="59">
        <f t="shared" si="3"/>
        <v>0</v>
      </c>
      <c r="I28" s="41">
        <f t="shared" si="4"/>
        <v>0</v>
      </c>
      <c r="J28" s="142">
        <f t="shared" si="5"/>
        <v>0</v>
      </c>
    </row>
    <row r="29" spans="1:10" s="2" customFormat="1" ht="30" customHeight="1">
      <c r="A29" s="10">
        <v>9</v>
      </c>
      <c r="B29" s="81">
        <f>IF($J$3="yes",'YEAR 1'!B29,"")</f>
      </c>
      <c r="C29" s="29" t="s">
        <v>105</v>
      </c>
      <c r="D29" s="202"/>
      <c r="E29" s="88">
        <f>IF($J$3="yes",'YEAR 1'!E29,"")</f>
      </c>
      <c r="F29" s="80">
        <f>IF($J$3="yes",('YEAR 3'!F29*$G$5)+'YEAR 3'!F29,0)</f>
        <v>0</v>
      </c>
      <c r="G29" s="80">
        <f>IF($J$3="yes",'YEAR 1'!G29,0)</f>
        <v>0</v>
      </c>
      <c r="H29" s="59">
        <f t="shared" si="3"/>
        <v>0</v>
      </c>
      <c r="I29" s="28">
        <f t="shared" si="4"/>
        <v>0</v>
      </c>
      <c r="J29" s="57">
        <f t="shared" si="5"/>
        <v>0</v>
      </c>
    </row>
    <row r="30" spans="1:12" s="2" customFormat="1" ht="30" customHeight="1">
      <c r="A30" s="10">
        <v>10</v>
      </c>
      <c r="B30" s="81">
        <f>IF($J$3="yes",'YEAR 1'!B30,"")</f>
      </c>
      <c r="C30" s="29" t="s">
        <v>105</v>
      </c>
      <c r="D30" s="202"/>
      <c r="E30" s="88">
        <f>IF($J$3="yes",'YEAR 1'!E30,"")</f>
      </c>
      <c r="F30" s="80">
        <f>IF($J$3="yes",('YEAR 3'!F30*$G$5)+'YEAR 3'!F30,0)</f>
        <v>0</v>
      </c>
      <c r="G30" s="80">
        <f>IF($J$3="yes",'YEAR 1'!G30,0)</f>
        <v>0</v>
      </c>
      <c r="H30" s="59">
        <f t="shared" si="3"/>
        <v>0</v>
      </c>
      <c r="I30" s="28">
        <f t="shared" si="4"/>
        <v>0</v>
      </c>
      <c r="J30" s="57">
        <f t="shared" si="5"/>
        <v>0</v>
      </c>
      <c r="K30" s="8"/>
      <c r="L30" s="8"/>
    </row>
    <row r="31" spans="1:10" s="2" customFormat="1" ht="30" customHeight="1">
      <c r="A31" s="10">
        <v>11</v>
      </c>
      <c r="B31" s="81">
        <f>IF($J$3="yes",'YEAR 1'!B31,"")</f>
      </c>
      <c r="C31" s="25" t="s">
        <v>23</v>
      </c>
      <c r="D31" s="202"/>
      <c r="E31" s="88">
        <f>IF($J$3="yes",'YEAR 1'!E31,"")</f>
      </c>
      <c r="F31" s="80">
        <f>IF($J$3="yes",('YEAR 3'!F31*$G$5)+'YEAR 3'!F31,0)</f>
        <v>0</v>
      </c>
      <c r="G31" s="80">
        <f>IF($J$3="yes",'YEAR 1'!G31,0)</f>
        <v>0</v>
      </c>
      <c r="H31" s="59">
        <f t="shared" si="3"/>
        <v>0</v>
      </c>
      <c r="I31" s="28">
        <f t="shared" si="4"/>
        <v>0</v>
      </c>
      <c r="J31" s="57">
        <f t="shared" si="5"/>
        <v>0</v>
      </c>
    </row>
    <row r="32" spans="1:10" s="2" customFormat="1" ht="30" customHeight="1">
      <c r="A32" s="10">
        <v>12</v>
      </c>
      <c r="B32" s="81">
        <f>IF($J$3="yes",'YEAR 1'!B32,"")</f>
      </c>
      <c r="C32" s="25" t="s">
        <v>22</v>
      </c>
      <c r="D32" s="202"/>
      <c r="E32" s="88">
        <f>IF($J$3="yes",'YEAR 1'!E32,"")</f>
      </c>
      <c r="F32" s="80">
        <f>IF($J$3="yes",('YEAR 3'!F32*$G$5)+'YEAR 3'!F32,0)</f>
        <v>0</v>
      </c>
      <c r="G32" s="80">
        <f>IF($J$3="yes",'YEAR 1'!G32,0)</f>
        <v>0</v>
      </c>
      <c r="H32" s="59">
        <f t="shared" si="3"/>
        <v>0</v>
      </c>
      <c r="I32" s="28">
        <f t="shared" si="4"/>
        <v>0</v>
      </c>
      <c r="J32" s="57">
        <f t="shared" si="5"/>
        <v>0</v>
      </c>
    </row>
    <row r="33" spans="1:10" s="2" customFormat="1" ht="30" customHeight="1">
      <c r="A33" s="10">
        <v>13</v>
      </c>
      <c r="B33" s="81">
        <f>IF($J$3="yes",'YEAR 1'!B33,"")</f>
      </c>
      <c r="C33" s="25" t="s">
        <v>133</v>
      </c>
      <c r="D33" s="202"/>
      <c r="E33" s="88">
        <f>IF($J$3="yes",'YEAR 1'!E33,"")</f>
      </c>
      <c r="F33" s="80">
        <f>IF($J$3="yes",('YEAR 3'!F33*$G$5)+'YEAR 3'!F33,0)</f>
        <v>0</v>
      </c>
      <c r="G33" s="80">
        <f>IF($J$3="yes",'YEAR 1'!G33,0)</f>
        <v>0</v>
      </c>
      <c r="H33" s="59">
        <f t="shared" si="3"/>
        <v>0</v>
      </c>
      <c r="I33" s="28">
        <f t="shared" si="4"/>
        <v>0</v>
      </c>
      <c r="J33" s="57">
        <f t="shared" si="5"/>
        <v>0</v>
      </c>
    </row>
    <row r="34" spans="1:10" s="2" customFormat="1" ht="30" customHeight="1">
      <c r="A34" s="10">
        <v>14</v>
      </c>
      <c r="B34" s="81">
        <f>IF($J$3="yes",'YEAR 1'!B34,"")</f>
      </c>
      <c r="C34" s="26" t="s">
        <v>134</v>
      </c>
      <c r="D34" s="202"/>
      <c r="E34" s="88">
        <f>IF($J$3="yes",'YEAR 1'!E34,"")</f>
      </c>
      <c r="F34" s="80">
        <f>IF($J$3="yes",('YEAR 3'!F34*$G$5)+'YEAR 3'!F34,0)</f>
        <v>0</v>
      </c>
      <c r="G34" s="80">
        <f>IF($J$3="yes",'YEAR 1'!G34,0)</f>
        <v>0</v>
      </c>
      <c r="H34" s="59">
        <f t="shared" si="3"/>
        <v>0</v>
      </c>
      <c r="I34" s="28">
        <f t="shared" si="4"/>
        <v>0</v>
      </c>
      <c r="J34" s="57">
        <f t="shared" si="5"/>
        <v>0</v>
      </c>
    </row>
    <row r="35" spans="1:10" s="2" customFormat="1" ht="3" customHeight="1">
      <c r="A35" s="16"/>
      <c r="B35" s="7"/>
      <c r="C35" s="7"/>
      <c r="D35" s="7"/>
      <c r="E35" s="7"/>
      <c r="F35" s="7"/>
      <c r="G35" s="7"/>
      <c r="H35" s="7"/>
      <c r="I35" s="7"/>
      <c r="J35" s="50"/>
    </row>
    <row r="36" spans="1:10" s="2" customFormat="1" ht="18" customHeight="1" thickBot="1">
      <c r="A36" s="332" t="s">
        <v>45</v>
      </c>
      <c r="B36" s="333"/>
      <c r="C36" s="333"/>
      <c r="D36" s="333"/>
      <c r="E36" s="333"/>
      <c r="F36" s="333"/>
      <c r="G36" s="333"/>
      <c r="H36" s="333"/>
      <c r="I36" s="334"/>
      <c r="J36" s="58">
        <f>IF($J$3="yes",ROUND((SUM(J9:J18,J21:J34)),0),0)</f>
        <v>0</v>
      </c>
    </row>
    <row r="37" spans="1:10" s="2" customFormat="1" ht="12" customHeight="1">
      <c r="A37" s="285" t="s">
        <v>8</v>
      </c>
      <c r="B37" s="286"/>
      <c r="C37" s="286"/>
      <c r="D37" s="286"/>
      <c r="E37" s="286"/>
      <c r="F37" s="286"/>
      <c r="G37" s="286"/>
      <c r="H37" s="286"/>
      <c r="I37" s="286"/>
      <c r="J37" s="287"/>
    </row>
    <row r="38" spans="1:10" s="17" customFormat="1" ht="18" customHeight="1" thickBot="1">
      <c r="A38" s="288"/>
      <c r="B38" s="289"/>
      <c r="C38" s="289"/>
      <c r="D38" s="289"/>
      <c r="E38" s="289"/>
      <c r="F38" s="289"/>
      <c r="G38" s="289"/>
      <c r="H38" s="289"/>
      <c r="I38" s="289"/>
      <c r="J38" s="290"/>
    </row>
    <row r="39" spans="1:10" s="2" customFormat="1" ht="14.25" customHeight="1">
      <c r="A39" s="37">
        <v>1</v>
      </c>
      <c r="B39" s="309" t="s">
        <v>139</v>
      </c>
      <c r="C39" s="310"/>
      <c r="D39" s="310"/>
      <c r="E39" s="310"/>
      <c r="F39" s="310"/>
      <c r="G39" s="310"/>
      <c r="H39" s="310"/>
      <c r="I39" s="311"/>
      <c r="J39" s="214">
        <f>ROUND((0.23*(J9+J10+J11+J12+J13+J14+J15+J16+J17+J18+J24+J25+J27+J28+J33)),0)</f>
        <v>0</v>
      </c>
    </row>
    <row r="40" spans="1:18" s="2" customFormat="1" ht="14.25" customHeight="1">
      <c r="A40" s="19">
        <v>2</v>
      </c>
      <c r="B40" s="210" t="s">
        <v>145</v>
      </c>
      <c r="C40" s="211"/>
      <c r="D40" s="211"/>
      <c r="E40" s="211"/>
      <c r="F40" s="211"/>
      <c r="G40" s="211"/>
      <c r="H40" s="211"/>
      <c r="I40" s="212"/>
      <c r="J40" s="215">
        <f>ROUND((0.31*(J21+J22+J23)),0)</f>
        <v>0</v>
      </c>
      <c r="R40" s="216"/>
    </row>
    <row r="41" spans="1:10" s="2" customFormat="1" ht="14.25" customHeight="1">
      <c r="A41" s="10">
        <v>3</v>
      </c>
      <c r="B41" s="272" t="s">
        <v>141</v>
      </c>
      <c r="C41" s="273"/>
      <c r="D41" s="273"/>
      <c r="E41" s="273"/>
      <c r="F41" s="273"/>
      <c r="G41" s="273"/>
      <c r="H41" s="273"/>
      <c r="I41" s="281"/>
      <c r="J41" s="62">
        <f>ROUND((0.081*(J26+J29+J30+J34)),0)</f>
        <v>0</v>
      </c>
    </row>
    <row r="42" spans="1:10" s="2" customFormat="1" ht="14.25" customHeight="1">
      <c r="A42" s="10">
        <v>4</v>
      </c>
      <c r="B42" s="272" t="s">
        <v>143</v>
      </c>
      <c r="C42" s="273"/>
      <c r="D42" s="273"/>
      <c r="E42" s="273"/>
      <c r="F42" s="273"/>
      <c r="G42" s="273"/>
      <c r="H42" s="273"/>
      <c r="I42" s="281"/>
      <c r="J42" s="62">
        <f>ROUND((0.017*(J32)),0)</f>
        <v>0</v>
      </c>
    </row>
    <row r="43" spans="1:10" s="2" customFormat="1" ht="14.25" customHeight="1">
      <c r="A43" s="10">
        <v>5</v>
      </c>
      <c r="B43" s="272" t="s">
        <v>142</v>
      </c>
      <c r="C43" s="273"/>
      <c r="D43" s="273"/>
      <c r="E43" s="273"/>
      <c r="F43" s="273"/>
      <c r="G43" s="273"/>
      <c r="H43" s="273"/>
      <c r="I43" s="281"/>
      <c r="J43" s="62">
        <f>ROUND((0.09*(J31)),0)</f>
        <v>0</v>
      </c>
    </row>
    <row r="44" spans="1:10" s="2" customFormat="1" ht="3" customHeight="1">
      <c r="A44" s="21"/>
      <c r="B44" s="22"/>
      <c r="C44" s="23"/>
      <c r="D44" s="22"/>
      <c r="E44" s="22"/>
      <c r="F44" s="24"/>
      <c r="G44" s="24"/>
      <c r="H44" s="24"/>
      <c r="I44" s="24"/>
      <c r="J44" s="38"/>
    </row>
    <row r="45" spans="1:10" s="2" customFormat="1" ht="18" customHeight="1">
      <c r="A45" s="329" t="s">
        <v>44</v>
      </c>
      <c r="B45" s="330"/>
      <c r="C45" s="330"/>
      <c r="D45" s="330"/>
      <c r="E45" s="330"/>
      <c r="F45" s="330"/>
      <c r="G45" s="330"/>
      <c r="H45" s="330"/>
      <c r="I45" s="331"/>
      <c r="J45" s="63">
        <f>IF($J$3="yes",ROUND((SUM(J39:J43)),0),0)</f>
        <v>0</v>
      </c>
    </row>
    <row r="46" spans="1:10" s="2" customFormat="1" ht="3" customHeight="1">
      <c r="A46" s="21"/>
      <c r="B46" s="22"/>
      <c r="C46" s="23"/>
      <c r="D46" s="22"/>
      <c r="E46" s="22"/>
      <c r="F46" s="24"/>
      <c r="G46" s="24"/>
      <c r="H46" s="24"/>
      <c r="I46" s="24"/>
      <c r="J46" s="38"/>
    </row>
    <row r="47" spans="1:10" s="2" customFormat="1" ht="18.75" customHeight="1" thickBot="1">
      <c r="A47" s="332" t="s">
        <v>51</v>
      </c>
      <c r="B47" s="333"/>
      <c r="C47" s="333"/>
      <c r="D47" s="333"/>
      <c r="E47" s="333"/>
      <c r="F47" s="333"/>
      <c r="G47" s="333"/>
      <c r="H47" s="333"/>
      <c r="I47" s="334"/>
      <c r="J47" s="64">
        <f>IF($J$3="yes",ROUND((SUM(J36,J45)),0),0)</f>
        <v>0</v>
      </c>
    </row>
    <row r="48" spans="1:10" ht="109.5" customHeight="1" thickBot="1">
      <c r="A48" s="335" t="s">
        <v>98</v>
      </c>
      <c r="B48" s="336"/>
      <c r="C48" s="336"/>
      <c r="D48" s="336"/>
      <c r="E48" s="336"/>
      <c r="F48" s="336"/>
      <c r="G48" s="336"/>
      <c r="H48" s="336"/>
      <c r="I48" s="336"/>
      <c r="J48" s="337"/>
    </row>
    <row r="49" spans="1:10" ht="30.75" customHeight="1" thickBot="1">
      <c r="A49" s="318" t="s">
        <v>121</v>
      </c>
      <c r="B49" s="319"/>
      <c r="C49" s="346">
        <f>'YEAR 1'!C49:D49</f>
        <v>0</v>
      </c>
      <c r="D49" s="347"/>
      <c r="E49" s="320" t="s">
        <v>85</v>
      </c>
      <c r="F49" s="321"/>
      <c r="G49" s="348">
        <f>'YEAR 1'!G49:H49</f>
        <v>0</v>
      </c>
      <c r="H49" s="349"/>
      <c r="I49" s="356"/>
      <c r="J49" s="354" t="str">
        <f>J3</f>
        <v>no</v>
      </c>
    </row>
    <row r="50" spans="1:11" ht="30.75" customHeight="1" thickBot="1">
      <c r="A50" s="318" t="s">
        <v>37</v>
      </c>
      <c r="B50" s="319"/>
      <c r="C50" s="346">
        <f>'YEAR 1'!C50:D50</f>
        <v>0</v>
      </c>
      <c r="D50" s="347"/>
      <c r="E50" s="320" t="s">
        <v>31</v>
      </c>
      <c r="F50" s="321"/>
      <c r="G50" s="352">
        <f>'YEAR 1'!G50:H50</f>
        <v>0</v>
      </c>
      <c r="H50" s="353"/>
      <c r="I50" s="357"/>
      <c r="J50" s="355"/>
      <c r="K50" s="5"/>
    </row>
    <row r="51" spans="1:11" ht="30.75" customHeight="1" thickBot="1">
      <c r="A51" s="318" t="s">
        <v>0</v>
      </c>
      <c r="B51" s="319"/>
      <c r="C51" s="346">
        <f>'YEAR 1'!C51:D51</f>
        <v>0</v>
      </c>
      <c r="D51" s="347"/>
      <c r="E51" s="320" t="s">
        <v>36</v>
      </c>
      <c r="F51" s="321"/>
      <c r="G51" s="344">
        <f>'YEAR 1'!G51:H51</f>
        <v>0</v>
      </c>
      <c r="H51" s="345"/>
      <c r="I51" s="358"/>
      <c r="J51" s="79" t="s">
        <v>68</v>
      </c>
      <c r="K51" s="6"/>
    </row>
    <row r="52" spans="1:10" s="2" customFormat="1" ht="12" customHeight="1">
      <c r="A52" s="285" t="s">
        <v>27</v>
      </c>
      <c r="B52" s="286"/>
      <c r="C52" s="286"/>
      <c r="D52" s="286"/>
      <c r="E52" s="286"/>
      <c r="F52" s="286"/>
      <c r="G52" s="286"/>
      <c r="H52" s="286"/>
      <c r="I52" s="286"/>
      <c r="J52" s="287"/>
    </row>
    <row r="53" spans="1:10" s="17" customFormat="1" ht="18" customHeight="1" thickBot="1">
      <c r="A53" s="288"/>
      <c r="B53" s="289"/>
      <c r="C53" s="289"/>
      <c r="D53" s="289"/>
      <c r="E53" s="289"/>
      <c r="F53" s="289"/>
      <c r="G53" s="289"/>
      <c r="H53" s="289"/>
      <c r="I53" s="289"/>
      <c r="J53" s="290"/>
    </row>
    <row r="54" spans="1:10" s="2" customFormat="1" ht="15">
      <c r="A54" s="19">
        <v>1</v>
      </c>
      <c r="B54" s="139" t="s">
        <v>137</v>
      </c>
      <c r="C54" s="140"/>
      <c r="D54" s="140"/>
      <c r="E54" s="140"/>
      <c r="F54" s="140"/>
      <c r="G54" s="140"/>
      <c r="H54" s="140"/>
      <c r="I54" s="141"/>
      <c r="J54" s="138">
        <v>0</v>
      </c>
    </row>
    <row r="55" spans="1:10" s="2" customFormat="1" ht="15">
      <c r="A55" s="10">
        <v>2</v>
      </c>
      <c r="B55" s="312" t="s">
        <v>38</v>
      </c>
      <c r="C55" s="313"/>
      <c r="D55" s="313"/>
      <c r="E55" s="313"/>
      <c r="F55" s="313"/>
      <c r="G55" s="313"/>
      <c r="H55" s="313"/>
      <c r="I55" s="314"/>
      <c r="J55" s="83">
        <f>IF($J$3="yes",'YEAR 1'!J55,0)</f>
        <v>0</v>
      </c>
    </row>
    <row r="56" spans="1:10" s="2" customFormat="1" ht="3" customHeight="1">
      <c r="A56" s="21"/>
      <c r="B56" s="22"/>
      <c r="C56" s="23"/>
      <c r="D56" s="22"/>
      <c r="E56" s="22"/>
      <c r="F56" s="24"/>
      <c r="G56" s="24"/>
      <c r="H56" s="24"/>
      <c r="I56" s="24"/>
      <c r="J56" s="38"/>
    </row>
    <row r="57" spans="1:10" s="2" customFormat="1" ht="18" customHeight="1" thickBot="1">
      <c r="A57" s="278" t="s">
        <v>46</v>
      </c>
      <c r="B57" s="279"/>
      <c r="C57" s="279"/>
      <c r="D57" s="279"/>
      <c r="E57" s="279"/>
      <c r="F57" s="279"/>
      <c r="G57" s="279"/>
      <c r="H57" s="279"/>
      <c r="I57" s="280"/>
      <c r="J57" s="58">
        <f>IF($J$3="yes",ROUND((SUM(J54:J55)),0),0)</f>
        <v>0</v>
      </c>
    </row>
    <row r="58" spans="1:10" s="2" customFormat="1" ht="12" customHeight="1">
      <c r="A58" s="285" t="s">
        <v>9</v>
      </c>
      <c r="B58" s="286"/>
      <c r="C58" s="286"/>
      <c r="D58" s="286"/>
      <c r="E58" s="286"/>
      <c r="F58" s="286"/>
      <c r="G58" s="286"/>
      <c r="H58" s="286"/>
      <c r="I58" s="286"/>
      <c r="J58" s="287"/>
    </row>
    <row r="59" spans="1:10" s="17" customFormat="1" ht="18" customHeight="1" thickBot="1">
      <c r="A59" s="288"/>
      <c r="B59" s="289"/>
      <c r="C59" s="289"/>
      <c r="D59" s="289"/>
      <c r="E59" s="289"/>
      <c r="F59" s="289"/>
      <c r="G59" s="289"/>
      <c r="H59" s="289"/>
      <c r="I59" s="289"/>
      <c r="J59" s="290"/>
    </row>
    <row r="60" spans="1:10" s="2" customFormat="1" ht="15">
      <c r="A60" s="19">
        <v>1</v>
      </c>
      <c r="B60" s="282" t="s">
        <v>10</v>
      </c>
      <c r="C60" s="283"/>
      <c r="D60" s="283"/>
      <c r="E60" s="283"/>
      <c r="F60" s="283"/>
      <c r="G60" s="283"/>
      <c r="H60" s="283"/>
      <c r="I60" s="284"/>
      <c r="J60" s="138">
        <v>0</v>
      </c>
    </row>
    <row r="61" spans="1:10" s="2" customFormat="1" ht="15">
      <c r="A61" s="10">
        <v>2</v>
      </c>
      <c r="B61" s="269" t="s">
        <v>11</v>
      </c>
      <c r="C61" s="270"/>
      <c r="D61" s="270"/>
      <c r="E61" s="270"/>
      <c r="F61" s="270"/>
      <c r="G61" s="270"/>
      <c r="H61" s="270"/>
      <c r="I61" s="271"/>
      <c r="J61" s="66">
        <v>0</v>
      </c>
    </row>
    <row r="62" spans="1:10" s="2" customFormat="1" ht="3" customHeight="1">
      <c r="A62" s="21"/>
      <c r="B62" s="22"/>
      <c r="C62" s="23"/>
      <c r="D62" s="22"/>
      <c r="E62" s="22"/>
      <c r="F62" s="24"/>
      <c r="G62" s="24"/>
      <c r="H62" s="24"/>
      <c r="I62" s="24"/>
      <c r="J62" s="38"/>
    </row>
    <row r="63" spans="1:10" s="2" customFormat="1" ht="18" customHeight="1" thickBot="1">
      <c r="A63" s="294" t="s">
        <v>47</v>
      </c>
      <c r="B63" s="295"/>
      <c r="C63" s="295"/>
      <c r="D63" s="295"/>
      <c r="E63" s="295"/>
      <c r="F63" s="295"/>
      <c r="G63" s="295"/>
      <c r="H63" s="295"/>
      <c r="I63" s="296"/>
      <c r="J63" s="58">
        <f>IF($J$3="yes",ROUND((SUM(J60:J61)),0),0)</f>
        <v>0</v>
      </c>
    </row>
    <row r="64" spans="1:10" s="2" customFormat="1" ht="12" customHeight="1">
      <c r="A64" s="285" t="s">
        <v>12</v>
      </c>
      <c r="B64" s="286"/>
      <c r="C64" s="286"/>
      <c r="D64" s="286"/>
      <c r="E64" s="286"/>
      <c r="F64" s="286"/>
      <c r="G64" s="286"/>
      <c r="H64" s="286"/>
      <c r="I64" s="286"/>
      <c r="J64" s="287"/>
    </row>
    <row r="65" spans="1:10" s="17" customFormat="1" ht="18" customHeight="1" thickBot="1">
      <c r="A65" s="288"/>
      <c r="B65" s="289"/>
      <c r="C65" s="289"/>
      <c r="D65" s="289"/>
      <c r="E65" s="289"/>
      <c r="F65" s="289"/>
      <c r="G65" s="289"/>
      <c r="H65" s="289"/>
      <c r="I65" s="289"/>
      <c r="J65" s="290"/>
    </row>
    <row r="66" spans="1:10" s="2" customFormat="1" ht="15">
      <c r="A66" s="20">
        <v>1</v>
      </c>
      <c r="B66" s="282" t="s">
        <v>13</v>
      </c>
      <c r="C66" s="283"/>
      <c r="D66" s="283"/>
      <c r="E66" s="283"/>
      <c r="F66" s="283"/>
      <c r="G66" s="283"/>
      <c r="H66" s="283"/>
      <c r="I66" s="284"/>
      <c r="J66" s="138">
        <v>0</v>
      </c>
    </row>
    <row r="67" spans="1:10" s="2" customFormat="1" ht="15">
      <c r="A67" s="15">
        <v>2</v>
      </c>
      <c r="B67" s="269" t="s">
        <v>14</v>
      </c>
      <c r="C67" s="270"/>
      <c r="D67" s="270"/>
      <c r="E67" s="270"/>
      <c r="F67" s="270"/>
      <c r="G67" s="270"/>
      <c r="H67" s="270"/>
      <c r="I67" s="271"/>
      <c r="J67" s="66">
        <v>0</v>
      </c>
    </row>
    <row r="68" spans="1:10" s="2" customFormat="1" ht="15">
      <c r="A68" s="15">
        <v>3</v>
      </c>
      <c r="B68" s="269" t="s">
        <v>15</v>
      </c>
      <c r="C68" s="270"/>
      <c r="D68" s="270"/>
      <c r="E68" s="270"/>
      <c r="F68" s="270"/>
      <c r="G68" s="270"/>
      <c r="H68" s="270"/>
      <c r="I68" s="271"/>
      <c r="J68" s="66">
        <v>0</v>
      </c>
    </row>
    <row r="69" spans="1:10" s="2" customFormat="1" ht="15">
      <c r="A69" s="15">
        <v>4</v>
      </c>
      <c r="B69" s="269" t="s">
        <v>5</v>
      </c>
      <c r="C69" s="270"/>
      <c r="D69" s="270"/>
      <c r="E69" s="270"/>
      <c r="F69" s="270"/>
      <c r="G69" s="270"/>
      <c r="H69" s="270"/>
      <c r="I69" s="271"/>
      <c r="J69" s="66">
        <v>0</v>
      </c>
    </row>
    <row r="70" spans="1:10" s="2" customFormat="1" ht="3" customHeight="1">
      <c r="A70" s="21"/>
      <c r="B70" s="22"/>
      <c r="C70" s="23"/>
      <c r="D70" s="22"/>
      <c r="E70" s="22"/>
      <c r="F70" s="24"/>
      <c r="G70" s="24"/>
      <c r="H70" s="24"/>
      <c r="I70" s="24"/>
      <c r="J70" s="38"/>
    </row>
    <row r="71" spans="1:10" s="2" customFormat="1" ht="18" customHeight="1" thickBot="1">
      <c r="A71" s="294" t="s">
        <v>48</v>
      </c>
      <c r="B71" s="295"/>
      <c r="C71" s="295"/>
      <c r="D71" s="295"/>
      <c r="E71" s="295"/>
      <c r="F71" s="295"/>
      <c r="G71" s="295"/>
      <c r="H71" s="295"/>
      <c r="I71" s="296"/>
      <c r="J71" s="58">
        <f>IF($J$3="yes",ROUND((SUM(J66:J69)),0),0)</f>
        <v>0</v>
      </c>
    </row>
    <row r="72" spans="1:10" s="2" customFormat="1" ht="12" customHeight="1">
      <c r="A72" s="285" t="s">
        <v>16</v>
      </c>
      <c r="B72" s="286"/>
      <c r="C72" s="286"/>
      <c r="D72" s="286"/>
      <c r="E72" s="286"/>
      <c r="F72" s="286"/>
      <c r="G72" s="286"/>
      <c r="H72" s="286"/>
      <c r="I72" s="286"/>
      <c r="J72" s="287"/>
    </row>
    <row r="73" spans="1:10" s="17" customFormat="1" ht="18" customHeight="1" thickBot="1">
      <c r="A73" s="288"/>
      <c r="B73" s="289"/>
      <c r="C73" s="289"/>
      <c r="D73" s="289"/>
      <c r="E73" s="289"/>
      <c r="F73" s="289"/>
      <c r="G73" s="289"/>
      <c r="H73" s="289"/>
      <c r="I73" s="289"/>
      <c r="J73" s="290"/>
    </row>
    <row r="74" spans="1:10" s="2" customFormat="1" ht="15">
      <c r="A74" s="37">
        <v>1</v>
      </c>
      <c r="B74" s="309" t="s">
        <v>17</v>
      </c>
      <c r="C74" s="310"/>
      <c r="D74" s="310"/>
      <c r="E74" s="310"/>
      <c r="F74" s="310"/>
      <c r="G74" s="310"/>
      <c r="H74" s="310"/>
      <c r="I74" s="311"/>
      <c r="J74" s="67">
        <v>0</v>
      </c>
    </row>
    <row r="75" spans="1:10" s="2" customFormat="1" ht="15">
      <c r="A75" s="10">
        <v>2</v>
      </c>
      <c r="B75" s="326" t="s">
        <v>39</v>
      </c>
      <c r="C75" s="327"/>
      <c r="D75" s="327"/>
      <c r="E75" s="327"/>
      <c r="F75" s="327"/>
      <c r="G75" s="327"/>
      <c r="H75" s="327"/>
      <c r="I75" s="328"/>
      <c r="J75" s="68">
        <v>0</v>
      </c>
    </row>
    <row r="76" spans="1:10" s="2" customFormat="1" ht="15">
      <c r="A76" s="10">
        <v>3</v>
      </c>
      <c r="B76" s="272" t="s">
        <v>18</v>
      </c>
      <c r="C76" s="273"/>
      <c r="D76" s="273"/>
      <c r="E76" s="273"/>
      <c r="F76" s="273"/>
      <c r="G76" s="273"/>
      <c r="H76" s="273"/>
      <c r="I76" s="281"/>
      <c r="J76" s="68">
        <v>0</v>
      </c>
    </row>
    <row r="77" spans="1:10" s="2" customFormat="1" ht="15">
      <c r="A77" s="10">
        <v>4</v>
      </c>
      <c r="B77" s="272" t="s">
        <v>19</v>
      </c>
      <c r="C77" s="273"/>
      <c r="D77" s="273"/>
      <c r="E77" s="273"/>
      <c r="F77" s="273"/>
      <c r="G77" s="273"/>
      <c r="H77" s="273"/>
      <c r="I77" s="281"/>
      <c r="J77" s="69">
        <v>0</v>
      </c>
    </row>
    <row r="78" spans="1:10" s="2" customFormat="1" ht="15">
      <c r="A78" s="10">
        <v>5</v>
      </c>
      <c r="B78" s="179" t="s">
        <v>123</v>
      </c>
      <c r="C78" s="125"/>
      <c r="D78" s="125"/>
      <c r="E78" s="125"/>
      <c r="F78" s="125"/>
      <c r="G78" s="174"/>
      <c r="H78" s="125"/>
      <c r="I78" s="124"/>
      <c r="J78" s="69">
        <v>0</v>
      </c>
    </row>
    <row r="79" spans="1:10" s="2" customFormat="1" ht="15">
      <c r="A79" s="10">
        <v>6</v>
      </c>
      <c r="B79" s="312" t="s">
        <v>5</v>
      </c>
      <c r="C79" s="313"/>
      <c r="D79" s="313"/>
      <c r="E79" s="313"/>
      <c r="F79" s="313"/>
      <c r="G79" s="313"/>
      <c r="H79" s="313"/>
      <c r="I79" s="314"/>
      <c r="J79" s="68">
        <v>0</v>
      </c>
    </row>
    <row r="80" spans="1:10" s="17" customFormat="1" ht="3" customHeight="1">
      <c r="A80" s="46"/>
      <c r="B80" s="47"/>
      <c r="C80" s="47"/>
      <c r="D80" s="47"/>
      <c r="E80" s="47"/>
      <c r="F80" s="47"/>
      <c r="G80" s="47"/>
      <c r="H80" s="47"/>
      <c r="I80" s="47"/>
      <c r="J80" s="48"/>
    </row>
    <row r="81" spans="1:10" s="2" customFormat="1" ht="15">
      <c r="A81" s="260">
        <v>7</v>
      </c>
      <c r="B81" s="263" t="s">
        <v>65</v>
      </c>
      <c r="C81" s="264"/>
      <c r="D81" s="269" t="s">
        <v>70</v>
      </c>
      <c r="E81" s="270"/>
      <c r="F81" s="270"/>
      <c r="G81" s="270"/>
      <c r="H81" s="270"/>
      <c r="I81" s="271"/>
      <c r="J81" s="70">
        <v>0</v>
      </c>
    </row>
    <row r="82" spans="1:10" s="2" customFormat="1" ht="15">
      <c r="A82" s="261"/>
      <c r="B82" s="265"/>
      <c r="C82" s="266"/>
      <c r="D82" s="272" t="s">
        <v>71</v>
      </c>
      <c r="E82" s="273"/>
      <c r="F82" s="274"/>
      <c r="G82" s="274"/>
      <c r="H82" s="274"/>
      <c r="I82" s="275"/>
      <c r="J82" s="68">
        <v>0</v>
      </c>
    </row>
    <row r="83" spans="1:10" s="2" customFormat="1" ht="15">
      <c r="A83" s="261"/>
      <c r="B83" s="265"/>
      <c r="C83" s="266"/>
      <c r="D83" s="272" t="s">
        <v>72</v>
      </c>
      <c r="E83" s="273"/>
      <c r="F83" s="276"/>
      <c r="G83" s="276"/>
      <c r="H83" s="276"/>
      <c r="I83" s="277"/>
      <c r="J83" s="71">
        <f>IF($J$3="yes",ROUND((SUM(J81:J82)),0),0)</f>
        <v>0</v>
      </c>
    </row>
    <row r="84" spans="1:10" s="2" customFormat="1" ht="15">
      <c r="A84" s="261"/>
      <c r="B84" s="265"/>
      <c r="C84" s="266"/>
      <c r="D84" s="272" t="s">
        <v>73</v>
      </c>
      <c r="E84" s="273"/>
      <c r="F84" s="276"/>
      <c r="G84" s="276"/>
      <c r="H84" s="276"/>
      <c r="I84" s="277"/>
      <c r="J84" s="71">
        <f>IF($J$3="yes",ROUND(J83-J85,0),0)</f>
        <v>0</v>
      </c>
    </row>
    <row r="85" spans="1:10" s="2" customFormat="1" ht="15">
      <c r="A85" s="262"/>
      <c r="B85" s="267"/>
      <c r="C85" s="268"/>
      <c r="D85" s="272" t="s">
        <v>74</v>
      </c>
      <c r="E85" s="273"/>
      <c r="F85" s="276"/>
      <c r="G85" s="276"/>
      <c r="H85" s="276"/>
      <c r="I85" s="277"/>
      <c r="J85" s="71">
        <f>IF('YEAR 1'!J83+'YEAR 2'!J83+'YEAR 3'!J83&gt;25000,0,IF(J83&lt;25000-'YEAR 1'!J85-'YEAR 2'!J85-'YEAR 3'!J85,'YEAR 4'!J83,ROUND(25000-'YEAR 1'!J85-'YEAR 2'!J85-'YEAR 3'!J85,0)))</f>
        <v>0</v>
      </c>
    </row>
    <row r="86" spans="1:10" s="17" customFormat="1" ht="3" customHeight="1">
      <c r="A86" s="46"/>
      <c r="B86" s="47"/>
      <c r="C86" s="47"/>
      <c r="D86" s="47"/>
      <c r="E86" s="47"/>
      <c r="F86" s="47"/>
      <c r="G86" s="47"/>
      <c r="H86" s="47"/>
      <c r="I86" s="47"/>
      <c r="J86" s="48"/>
    </row>
    <row r="87" spans="1:10" s="2" customFormat="1" ht="15">
      <c r="A87" s="260">
        <v>8</v>
      </c>
      <c r="B87" s="263" t="s">
        <v>66</v>
      </c>
      <c r="C87" s="264"/>
      <c r="D87" s="269" t="s">
        <v>75</v>
      </c>
      <c r="E87" s="270"/>
      <c r="F87" s="270"/>
      <c r="G87" s="270"/>
      <c r="H87" s="270"/>
      <c r="I87" s="271"/>
      <c r="J87" s="70">
        <v>0</v>
      </c>
    </row>
    <row r="88" spans="1:10" s="2" customFormat="1" ht="15">
      <c r="A88" s="261"/>
      <c r="B88" s="265"/>
      <c r="C88" s="266"/>
      <c r="D88" s="272" t="s">
        <v>76</v>
      </c>
      <c r="E88" s="273"/>
      <c r="F88" s="274"/>
      <c r="G88" s="274"/>
      <c r="H88" s="274"/>
      <c r="I88" s="275"/>
      <c r="J88" s="68">
        <v>0</v>
      </c>
    </row>
    <row r="89" spans="1:10" s="2" customFormat="1" ht="15">
      <c r="A89" s="261"/>
      <c r="B89" s="265"/>
      <c r="C89" s="266"/>
      <c r="D89" s="272" t="s">
        <v>77</v>
      </c>
      <c r="E89" s="273"/>
      <c r="F89" s="276"/>
      <c r="G89" s="276"/>
      <c r="H89" s="276"/>
      <c r="I89" s="277"/>
      <c r="J89" s="71">
        <f>IF($J$3="yes",ROUND((SUM(J87:J88)),0),0)</f>
        <v>0</v>
      </c>
    </row>
    <row r="90" spans="1:10" s="2" customFormat="1" ht="15">
      <c r="A90" s="261"/>
      <c r="B90" s="265"/>
      <c r="C90" s="266"/>
      <c r="D90" s="272" t="s">
        <v>78</v>
      </c>
      <c r="E90" s="273"/>
      <c r="F90" s="276"/>
      <c r="G90" s="276"/>
      <c r="H90" s="276"/>
      <c r="I90" s="277"/>
      <c r="J90" s="71">
        <f>IF($J$3="yes",ROUND(J89-J91,0),0)</f>
        <v>0</v>
      </c>
    </row>
    <row r="91" spans="1:10" s="2" customFormat="1" ht="15">
      <c r="A91" s="262"/>
      <c r="B91" s="267"/>
      <c r="C91" s="268"/>
      <c r="D91" s="272" t="s">
        <v>79</v>
      </c>
      <c r="E91" s="273"/>
      <c r="F91" s="276"/>
      <c r="G91" s="276"/>
      <c r="H91" s="276"/>
      <c r="I91" s="277"/>
      <c r="J91" s="71">
        <f>IF('YEAR 1'!J89+'YEAR 2'!J89+'YEAR 3'!J89&gt;25000,0,IF(J89&lt;25000-'YEAR 1'!J91-'YEAR 2'!J91-'YEAR 3'!J91,'YEAR 4'!J89,ROUND(25000-'YEAR 1'!J91-'YEAR 2'!J91-'YEAR 3'!J91,0)))</f>
        <v>0</v>
      </c>
    </row>
    <row r="92" spans="1:10" s="17" customFormat="1" ht="3" customHeight="1">
      <c r="A92" s="46"/>
      <c r="B92" s="47"/>
      <c r="C92" s="47"/>
      <c r="D92" s="47"/>
      <c r="E92" s="47"/>
      <c r="F92" s="47"/>
      <c r="G92" s="47"/>
      <c r="H92" s="47"/>
      <c r="I92" s="47"/>
      <c r="J92" s="48"/>
    </row>
    <row r="93" spans="1:10" s="2" customFormat="1" ht="15">
      <c r="A93" s="260">
        <v>9</v>
      </c>
      <c r="B93" s="263" t="s">
        <v>67</v>
      </c>
      <c r="C93" s="264"/>
      <c r="D93" s="269" t="s">
        <v>80</v>
      </c>
      <c r="E93" s="270"/>
      <c r="F93" s="270"/>
      <c r="G93" s="270"/>
      <c r="H93" s="270"/>
      <c r="I93" s="271"/>
      <c r="J93" s="70">
        <v>0</v>
      </c>
    </row>
    <row r="94" spans="1:10" s="2" customFormat="1" ht="15">
      <c r="A94" s="261"/>
      <c r="B94" s="265"/>
      <c r="C94" s="266"/>
      <c r="D94" s="272" t="s">
        <v>81</v>
      </c>
      <c r="E94" s="273"/>
      <c r="F94" s="274"/>
      <c r="G94" s="274"/>
      <c r="H94" s="274"/>
      <c r="I94" s="275"/>
      <c r="J94" s="68">
        <v>0</v>
      </c>
    </row>
    <row r="95" spans="1:10" s="2" customFormat="1" ht="15">
      <c r="A95" s="261"/>
      <c r="B95" s="265"/>
      <c r="C95" s="266"/>
      <c r="D95" s="272" t="s">
        <v>82</v>
      </c>
      <c r="E95" s="273"/>
      <c r="F95" s="276"/>
      <c r="G95" s="276"/>
      <c r="H95" s="276"/>
      <c r="I95" s="277"/>
      <c r="J95" s="71">
        <f>IF($J$3="yes",ROUND((SUM(J93:J94)),0),0)</f>
        <v>0</v>
      </c>
    </row>
    <row r="96" spans="1:10" s="2" customFormat="1" ht="15">
      <c r="A96" s="261"/>
      <c r="B96" s="265"/>
      <c r="C96" s="266"/>
      <c r="D96" s="272" t="s">
        <v>83</v>
      </c>
      <c r="E96" s="273"/>
      <c r="F96" s="276"/>
      <c r="G96" s="276"/>
      <c r="H96" s="276"/>
      <c r="I96" s="277"/>
      <c r="J96" s="71">
        <f>IF($J$3="yes",ROUND(J95-J97,0),0)</f>
        <v>0</v>
      </c>
    </row>
    <row r="97" spans="1:10" s="2" customFormat="1" ht="15">
      <c r="A97" s="262"/>
      <c r="B97" s="267"/>
      <c r="C97" s="268"/>
      <c r="D97" s="272" t="s">
        <v>84</v>
      </c>
      <c r="E97" s="273"/>
      <c r="F97" s="276"/>
      <c r="G97" s="276"/>
      <c r="H97" s="276"/>
      <c r="I97" s="277"/>
      <c r="J97" s="71">
        <f>IF('YEAR 1'!J95+'YEAR 2'!J95+'YEAR 3'!J95&gt;25000,0,IF(J95&lt;25000-'YEAR 1'!J97-'YEAR 2'!J97-'YEAR 3'!J97,'YEAR 4'!J95,ROUND(25000-'YEAR 1'!J97-'YEAR 2'!J97-'YEAR 3'!J97,0)))</f>
        <v>0</v>
      </c>
    </row>
    <row r="98" spans="1:10" s="2" customFormat="1" ht="3" customHeight="1">
      <c r="A98" s="12"/>
      <c r="B98" s="9"/>
      <c r="C98" s="27"/>
      <c r="D98" s="27"/>
      <c r="E98" s="27"/>
      <c r="F98" s="27"/>
      <c r="G98" s="27"/>
      <c r="H98" s="27"/>
      <c r="I98" s="27"/>
      <c r="J98" s="51"/>
    </row>
    <row r="99" spans="1:10" s="2" customFormat="1" ht="15">
      <c r="A99" s="260">
        <v>10</v>
      </c>
      <c r="B99" s="263" t="s">
        <v>125</v>
      </c>
      <c r="C99" s="264"/>
      <c r="D99" s="269" t="s">
        <v>126</v>
      </c>
      <c r="E99" s="270"/>
      <c r="F99" s="270"/>
      <c r="G99" s="270"/>
      <c r="H99" s="270"/>
      <c r="I99" s="271"/>
      <c r="J99" s="70">
        <v>0</v>
      </c>
    </row>
    <row r="100" spans="1:10" s="2" customFormat="1" ht="15">
      <c r="A100" s="261"/>
      <c r="B100" s="265"/>
      <c r="C100" s="266"/>
      <c r="D100" s="272" t="s">
        <v>127</v>
      </c>
      <c r="E100" s="273"/>
      <c r="F100" s="274"/>
      <c r="G100" s="274"/>
      <c r="H100" s="274"/>
      <c r="I100" s="275"/>
      <c r="J100" s="68">
        <v>0</v>
      </c>
    </row>
    <row r="101" spans="1:10" s="2" customFormat="1" ht="15">
      <c r="A101" s="261"/>
      <c r="B101" s="265"/>
      <c r="C101" s="266"/>
      <c r="D101" s="272" t="s">
        <v>128</v>
      </c>
      <c r="E101" s="273"/>
      <c r="F101" s="276"/>
      <c r="G101" s="276"/>
      <c r="H101" s="276"/>
      <c r="I101" s="277"/>
      <c r="J101" s="71">
        <f>IF($J$3="yes",ROUND((SUM(J99:J100)),0),0)</f>
        <v>0</v>
      </c>
    </row>
    <row r="102" spans="1:10" s="2" customFormat="1" ht="15">
      <c r="A102" s="261"/>
      <c r="B102" s="265"/>
      <c r="C102" s="266"/>
      <c r="D102" s="272" t="s">
        <v>129</v>
      </c>
      <c r="E102" s="273"/>
      <c r="F102" s="276"/>
      <c r="G102" s="276"/>
      <c r="H102" s="276"/>
      <c r="I102" s="277"/>
      <c r="J102" s="71">
        <f>IF($J$3="yes",ROUND(J101-J103,0),0)</f>
        <v>0</v>
      </c>
    </row>
    <row r="103" spans="1:10" s="2" customFormat="1" ht="15">
      <c r="A103" s="262"/>
      <c r="B103" s="267"/>
      <c r="C103" s="268"/>
      <c r="D103" s="272" t="s">
        <v>130</v>
      </c>
      <c r="E103" s="273"/>
      <c r="F103" s="276"/>
      <c r="G103" s="276"/>
      <c r="H103" s="276"/>
      <c r="I103" s="277"/>
      <c r="J103" s="71">
        <f>IF('YEAR 1'!J101+'YEAR 2'!J101+'YEAR 3'!J101&gt;25000,0,IF(J101&lt;25000-'YEAR 1'!J103-'YEAR 2'!J103-'YEAR 3'!J103,'YEAR 4'!J101,ROUND(25000-'YEAR 1'!J103-'YEAR 2'!J103-'YEAR 3'!J103,0)))</f>
        <v>0</v>
      </c>
    </row>
    <row r="104" spans="1:10" s="2" customFormat="1" ht="3" customHeight="1">
      <c r="A104" s="12"/>
      <c r="B104" s="9"/>
      <c r="C104" s="27"/>
      <c r="D104" s="27"/>
      <c r="E104" s="27"/>
      <c r="F104" s="27"/>
      <c r="G104" s="27"/>
      <c r="H104" s="27"/>
      <c r="I104" s="27"/>
      <c r="J104" s="51"/>
    </row>
    <row r="105" spans="1:10" s="2" customFormat="1" ht="18" customHeight="1" thickBot="1">
      <c r="A105" s="278" t="s">
        <v>49</v>
      </c>
      <c r="B105" s="279"/>
      <c r="C105" s="279"/>
      <c r="D105" s="279"/>
      <c r="E105" s="279"/>
      <c r="F105" s="279"/>
      <c r="G105" s="279"/>
      <c r="H105" s="279"/>
      <c r="I105" s="280"/>
      <c r="J105" s="72">
        <f>IF($J$3="yes",ROUND((SUM(J74:J79,J83,J89,J95,J101)),0),0)</f>
        <v>0</v>
      </c>
    </row>
    <row r="106" spans="1:10" s="2" customFormat="1" ht="12" customHeight="1">
      <c r="A106" s="285" t="s">
        <v>43</v>
      </c>
      <c r="B106" s="286"/>
      <c r="C106" s="286"/>
      <c r="D106" s="286"/>
      <c r="E106" s="286"/>
      <c r="F106" s="286"/>
      <c r="G106" s="286"/>
      <c r="H106" s="286"/>
      <c r="I106" s="286"/>
      <c r="J106" s="287"/>
    </row>
    <row r="107" spans="1:10" s="17" customFormat="1" ht="18" customHeight="1" thickBot="1">
      <c r="A107" s="288"/>
      <c r="B107" s="289"/>
      <c r="C107" s="289"/>
      <c r="D107" s="289"/>
      <c r="E107" s="289"/>
      <c r="F107" s="289"/>
      <c r="G107" s="289"/>
      <c r="H107" s="289"/>
      <c r="I107" s="289"/>
      <c r="J107" s="290"/>
    </row>
    <row r="108" spans="1:10" s="2" customFormat="1" ht="18" customHeight="1" thickBot="1">
      <c r="A108" s="297" t="s">
        <v>50</v>
      </c>
      <c r="B108" s="298"/>
      <c r="C108" s="298"/>
      <c r="D108" s="298"/>
      <c r="E108" s="298"/>
      <c r="F108" s="298"/>
      <c r="G108" s="298"/>
      <c r="H108" s="298"/>
      <c r="I108" s="299"/>
      <c r="J108" s="74">
        <f>IF($J$3="yes",ROUND((SUM(J105,J71,J63,J57,J47)),0),0)</f>
        <v>0</v>
      </c>
    </row>
    <row r="109" spans="1:10" s="2" customFormat="1" ht="12" customHeight="1">
      <c r="A109" s="285" t="s">
        <v>32</v>
      </c>
      <c r="B109" s="286"/>
      <c r="C109" s="286"/>
      <c r="D109" s="286"/>
      <c r="E109" s="286"/>
      <c r="F109" s="286"/>
      <c r="G109" s="286"/>
      <c r="H109" s="286"/>
      <c r="I109" s="286"/>
      <c r="J109" s="287"/>
    </row>
    <row r="110" spans="1:10" s="17" customFormat="1" ht="18" customHeight="1" thickBot="1">
      <c r="A110" s="288"/>
      <c r="B110" s="289"/>
      <c r="C110" s="289"/>
      <c r="D110" s="289"/>
      <c r="E110" s="289"/>
      <c r="F110" s="289"/>
      <c r="G110" s="289"/>
      <c r="H110" s="289"/>
      <c r="I110" s="289"/>
      <c r="J110" s="290"/>
    </row>
    <row r="111" spans="1:10" s="2" customFormat="1" ht="14.25" customHeight="1">
      <c r="A111" s="37">
        <v>1</v>
      </c>
      <c r="B111" s="309" t="s">
        <v>33</v>
      </c>
      <c r="C111" s="310"/>
      <c r="D111" s="310"/>
      <c r="E111" s="310"/>
      <c r="F111" s="310"/>
      <c r="G111" s="310"/>
      <c r="H111" s="310"/>
      <c r="I111" s="311"/>
      <c r="J111" s="151">
        <f>IF($J$3="yes",ROUND((J108-(J84+J90+J96+J102+J78+J71+J57)),0),0)</f>
        <v>0</v>
      </c>
    </row>
    <row r="112" spans="1:10" s="2" customFormat="1" ht="14.25" customHeight="1">
      <c r="A112" s="10">
        <v>2</v>
      </c>
      <c r="B112" s="272" t="s">
        <v>40</v>
      </c>
      <c r="C112" s="273"/>
      <c r="D112" s="273"/>
      <c r="E112" s="273"/>
      <c r="F112" s="273"/>
      <c r="G112" s="273"/>
      <c r="H112" s="273"/>
      <c r="I112" s="281"/>
      <c r="J112" s="153"/>
    </row>
    <row r="113" spans="1:10" s="2" customFormat="1" ht="3" customHeight="1">
      <c r="A113" s="11"/>
      <c r="B113" s="30"/>
      <c r="C113" s="31"/>
      <c r="D113" s="30"/>
      <c r="E113" s="30"/>
      <c r="F113" s="27"/>
      <c r="G113" s="27"/>
      <c r="H113" s="27"/>
      <c r="I113" s="27"/>
      <c r="J113" s="38"/>
    </row>
    <row r="114" spans="1:10" s="2" customFormat="1" ht="18" customHeight="1" thickBot="1">
      <c r="A114" s="306" t="s">
        <v>35</v>
      </c>
      <c r="B114" s="307"/>
      <c r="C114" s="307"/>
      <c r="D114" s="307"/>
      <c r="E114" s="307"/>
      <c r="F114" s="307"/>
      <c r="G114" s="307"/>
      <c r="H114" s="307"/>
      <c r="I114" s="308"/>
      <c r="J114" s="74">
        <f>IF($J$3="yes",(IF(OR(J112=0.1,J112=0.15),(ROUND(J112*J108,0)),(ROUND(J112*J111,0)))),0)</f>
        <v>0</v>
      </c>
    </row>
    <row r="115" spans="1:10" s="2" customFormat="1" ht="12" customHeight="1">
      <c r="A115" s="285" t="s">
        <v>41</v>
      </c>
      <c r="B115" s="286"/>
      <c r="C115" s="286"/>
      <c r="D115" s="286"/>
      <c r="E115" s="286"/>
      <c r="F115" s="286"/>
      <c r="G115" s="286"/>
      <c r="H115" s="286"/>
      <c r="I115" s="286"/>
      <c r="J115" s="287"/>
    </row>
    <row r="116" spans="1:10" s="17" customFormat="1" ht="18" customHeight="1" thickBot="1">
      <c r="A116" s="288"/>
      <c r="B116" s="289"/>
      <c r="C116" s="289"/>
      <c r="D116" s="289"/>
      <c r="E116" s="289"/>
      <c r="F116" s="289"/>
      <c r="G116" s="289"/>
      <c r="H116" s="289"/>
      <c r="I116" s="289"/>
      <c r="J116" s="290"/>
    </row>
    <row r="117" spans="1:10" s="2" customFormat="1" ht="18" customHeight="1" thickBot="1">
      <c r="A117" s="303" t="s">
        <v>34</v>
      </c>
      <c r="B117" s="304"/>
      <c r="C117" s="304"/>
      <c r="D117" s="304"/>
      <c r="E117" s="304"/>
      <c r="F117" s="304"/>
      <c r="G117" s="304"/>
      <c r="H117" s="304"/>
      <c r="I117" s="305"/>
      <c r="J117" s="74">
        <f>IF($J$3="yes",ROUND(J114+J108,0),0)</f>
        <v>0</v>
      </c>
    </row>
    <row r="118" spans="1:10" s="2" customFormat="1" ht="12" customHeight="1" thickBot="1">
      <c r="A118" s="379" t="s">
        <v>42</v>
      </c>
      <c r="B118" s="380"/>
      <c r="C118" s="380"/>
      <c r="D118" s="380"/>
      <c r="E118" s="380"/>
      <c r="F118" s="380"/>
      <c r="G118" s="380"/>
      <c r="H118" s="380"/>
      <c r="I118" s="380"/>
      <c r="J118" s="381"/>
    </row>
    <row r="119" spans="1:10" s="17" customFormat="1" ht="18" customHeight="1" thickBot="1">
      <c r="A119" s="288"/>
      <c r="B119" s="289"/>
      <c r="C119" s="289"/>
      <c r="D119" s="289"/>
      <c r="E119" s="289"/>
      <c r="F119" s="289"/>
      <c r="G119" s="289"/>
      <c r="H119" s="289"/>
      <c r="I119" s="289"/>
      <c r="J119" s="290"/>
    </row>
    <row r="120" spans="1:10" s="3" customFormat="1" ht="18" customHeight="1" thickBot="1">
      <c r="A120" s="297" t="s">
        <v>24</v>
      </c>
      <c r="B120" s="298"/>
      <c r="C120" s="298"/>
      <c r="D120" s="298"/>
      <c r="E120" s="298"/>
      <c r="F120" s="298"/>
      <c r="G120" s="298"/>
      <c r="H120" s="298"/>
      <c r="I120" s="299"/>
      <c r="J120" s="76">
        <v>0</v>
      </c>
    </row>
    <row r="121" spans="1:10" s="2" customFormat="1" ht="12" customHeight="1">
      <c r="A121" s="285" t="s">
        <v>25</v>
      </c>
      <c r="B121" s="286"/>
      <c r="C121" s="286"/>
      <c r="D121" s="286"/>
      <c r="E121" s="286"/>
      <c r="F121" s="286"/>
      <c r="G121" s="286"/>
      <c r="H121" s="286"/>
      <c r="I121" s="286"/>
      <c r="J121" s="287"/>
    </row>
    <row r="122" spans="1:10" s="17" customFormat="1" ht="18" customHeight="1" thickBot="1">
      <c r="A122" s="288"/>
      <c r="B122" s="289"/>
      <c r="C122" s="289"/>
      <c r="D122" s="289"/>
      <c r="E122" s="289"/>
      <c r="F122" s="289"/>
      <c r="G122" s="289"/>
      <c r="H122" s="289"/>
      <c r="I122" s="289"/>
      <c r="J122" s="290"/>
    </row>
    <row r="123" spans="1:10" ht="33.75" customHeight="1" thickBot="1">
      <c r="A123" s="300" t="s">
        <v>26</v>
      </c>
      <c r="B123" s="301"/>
      <c r="C123" s="301"/>
      <c r="D123" s="301"/>
      <c r="E123" s="301"/>
      <c r="F123" s="301"/>
      <c r="G123" s="301"/>
      <c r="H123" s="301"/>
      <c r="I123" s="302"/>
      <c r="J123" s="75">
        <f>IF($J$3="yes",ROUND(J117-J120,0),0)</f>
        <v>0</v>
      </c>
    </row>
    <row r="125" spans="2:13" ht="18.75">
      <c r="B125" s="258"/>
      <c r="C125" s="258"/>
      <c r="D125" s="259" t="s">
        <v>144</v>
      </c>
      <c r="E125" s="259"/>
      <c r="M125" s="13">
        <v>0.55</v>
      </c>
    </row>
    <row r="126" ht="12.75">
      <c r="M126" s="13">
        <v>0.52</v>
      </c>
    </row>
    <row r="127" ht="12.75">
      <c r="M127" s="13">
        <v>0.5</v>
      </c>
    </row>
    <row r="128" ht="12.75">
      <c r="M128" s="13">
        <v>0.49</v>
      </c>
    </row>
    <row r="129" ht="12.75">
      <c r="M129" s="13">
        <v>0.48</v>
      </c>
    </row>
    <row r="130" ht="12.75">
      <c r="M130" s="13">
        <v>0.47</v>
      </c>
    </row>
    <row r="131" ht="12.75">
      <c r="M131" s="13">
        <v>0.325</v>
      </c>
    </row>
    <row r="132" ht="12.75">
      <c r="M132" s="13">
        <v>0.315</v>
      </c>
    </row>
    <row r="133" ht="12.75">
      <c r="M133" s="13">
        <v>0.3</v>
      </c>
    </row>
    <row r="134" ht="12.75">
      <c r="M134" s="13">
        <v>0.26</v>
      </c>
    </row>
    <row r="135" ht="12.75">
      <c r="M135" s="13">
        <v>0.15</v>
      </c>
    </row>
    <row r="136" ht="12.75">
      <c r="M136" s="13">
        <v>0.1</v>
      </c>
    </row>
    <row r="137" ht="12.75">
      <c r="M137" s="13">
        <v>0.08</v>
      </c>
    </row>
    <row r="138" ht="12.75">
      <c r="M138" s="13">
        <v>0</v>
      </c>
    </row>
  </sheetData>
  <sheetProtection sheet="1" selectLockedCells="1"/>
  <mergeCells count="103">
    <mergeCell ref="A99:A103"/>
    <mergeCell ref="B99:C103"/>
    <mergeCell ref="D99:I99"/>
    <mergeCell ref="D100:I100"/>
    <mergeCell ref="D101:I101"/>
    <mergeCell ref="D102:I102"/>
    <mergeCell ref="D103:I103"/>
    <mergeCell ref="J3:J4"/>
    <mergeCell ref="J49:J50"/>
    <mergeCell ref="I3:I5"/>
    <mergeCell ref="G3:H3"/>
    <mergeCell ref="G4:H4"/>
    <mergeCell ref="G5:H5"/>
    <mergeCell ref="I49:I51"/>
    <mergeCell ref="G49:H49"/>
    <mergeCell ref="A45:I45"/>
    <mergeCell ref="A47:I47"/>
    <mergeCell ref="A121:J122"/>
    <mergeCell ref="A115:J116"/>
    <mergeCell ref="A117:I117"/>
    <mergeCell ref="A118:J119"/>
    <mergeCell ref="A120:I120"/>
    <mergeCell ref="A49:B49"/>
    <mergeCell ref="C49:D49"/>
    <mergeCell ref="E49:F49"/>
    <mergeCell ref="C50:D50"/>
    <mergeCell ref="E50:F50"/>
    <mergeCell ref="B112:I112"/>
    <mergeCell ref="A114:I114"/>
    <mergeCell ref="A106:J107"/>
    <mergeCell ref="A108:I108"/>
    <mergeCell ref="A3:B3"/>
    <mergeCell ref="C3:D3"/>
    <mergeCell ref="E3:F3"/>
    <mergeCell ref="C4:D4"/>
    <mergeCell ref="E4:F4"/>
    <mergeCell ref="G50:H50"/>
    <mergeCell ref="D87:I87"/>
    <mergeCell ref="D81:I81"/>
    <mergeCell ref="D82:I82"/>
    <mergeCell ref="D83:I83"/>
    <mergeCell ref="A109:J110"/>
    <mergeCell ref="B111:I111"/>
    <mergeCell ref="D89:I89"/>
    <mergeCell ref="D84:I84"/>
    <mergeCell ref="D85:I85"/>
    <mergeCell ref="A105:I105"/>
    <mergeCell ref="B87:C91"/>
    <mergeCell ref="D90:I90"/>
    <mergeCell ref="A87:A91"/>
    <mergeCell ref="D97:I97"/>
    <mergeCell ref="B81:C85"/>
    <mergeCell ref="A81:A85"/>
    <mergeCell ref="B93:C97"/>
    <mergeCell ref="D93:I93"/>
    <mergeCell ref="D94:I94"/>
    <mergeCell ref="D95:I95"/>
    <mergeCell ref="B68:I68"/>
    <mergeCell ref="B69:I69"/>
    <mergeCell ref="A71:I71"/>
    <mergeCell ref="A72:J73"/>
    <mergeCell ref="B74:I74"/>
    <mergeCell ref="D88:I88"/>
    <mergeCell ref="B75:I75"/>
    <mergeCell ref="B76:I76"/>
    <mergeCell ref="B77:I77"/>
    <mergeCell ref="B79:I79"/>
    <mergeCell ref="B60:I60"/>
    <mergeCell ref="B61:I61"/>
    <mergeCell ref="A63:I63"/>
    <mergeCell ref="A64:J65"/>
    <mergeCell ref="B66:I66"/>
    <mergeCell ref="B67:I67"/>
    <mergeCell ref="A57:I57"/>
    <mergeCell ref="A48:J48"/>
    <mergeCell ref="A50:B50"/>
    <mergeCell ref="A51:B51"/>
    <mergeCell ref="G51:H51"/>
    <mergeCell ref="A58:J59"/>
    <mergeCell ref="C51:D51"/>
    <mergeCell ref="E51:F51"/>
    <mergeCell ref="A52:J53"/>
    <mergeCell ref="B55:I55"/>
    <mergeCell ref="A5:B5"/>
    <mergeCell ref="B43:I43"/>
    <mergeCell ref="C5:D5"/>
    <mergeCell ref="E5:F5"/>
    <mergeCell ref="B39:I39"/>
    <mergeCell ref="B41:I41"/>
    <mergeCell ref="A6:J7"/>
    <mergeCell ref="A19:J20"/>
    <mergeCell ref="A36:I36"/>
    <mergeCell ref="A37:J38"/>
    <mergeCell ref="B125:C125"/>
    <mergeCell ref="D125:E125"/>
    <mergeCell ref="B42:I42"/>
    <mergeCell ref="D96:I96"/>
    <mergeCell ref="A123:I123"/>
    <mergeCell ref="A1:J1"/>
    <mergeCell ref="A2:J2"/>
    <mergeCell ref="A4:B4"/>
    <mergeCell ref="D91:I91"/>
    <mergeCell ref="A93:A97"/>
  </mergeCells>
  <dataValidations count="1">
    <dataValidation type="whole" operator="notBetween" allowBlank="1" showInputMessage="1" showErrorMessage="1" sqref="J54:J55">
      <formula1>1</formula1>
      <formula2>4999</formula2>
    </dataValidation>
  </dataValidations>
  <printOptions horizontalCentered="1" verticalCentered="1"/>
  <pageMargins left="0.25" right="0.25" top="0.25" bottom="0.55" header="0.3" footer="0.21"/>
  <pageSetup fitToHeight="2" horizontalDpi="600" verticalDpi="600" orientation="portrait" scale="50"/>
  <headerFooter>
    <oddFooter>&amp;R&amp;12Grant Proposal Budget
Year 4
Page &amp;P of &amp;N</oddFooter>
  </headerFooter>
  <rowBreaks count="1" manualBreakCount="1">
    <brk id="47" max="9" man="1"/>
  </rowBreaks>
  <legacyDrawing r:id="rId2"/>
</worksheet>
</file>

<file path=xl/worksheets/sheet6.xml><?xml version="1.0" encoding="utf-8"?>
<worksheet xmlns="http://schemas.openxmlformats.org/spreadsheetml/2006/main" xmlns:r="http://schemas.openxmlformats.org/officeDocument/2006/relationships">
  <sheetPr codeName="Sheet6">
    <tabColor rgb="FF00B0F0"/>
  </sheetPr>
  <dimension ref="A1:AY138"/>
  <sheetViews>
    <sheetView showGridLines="0" zoomScale="75" zoomScaleNormal="75" zoomScalePageLayoutView="0" workbookViewId="0" topLeftCell="A1">
      <pane ySplit="5" topLeftCell="A6" activePane="bottomLeft" state="frozen"/>
      <selection pane="topLeft" activeCell="A1" sqref="A1"/>
      <selection pane="bottomLeft" activeCell="D9" sqref="D9"/>
    </sheetView>
  </sheetViews>
  <sheetFormatPr defaultColWidth="9.140625" defaultRowHeight="12.75"/>
  <cols>
    <col min="1" max="1" width="5.140625" style="1" customWidth="1"/>
    <col min="2" max="3" width="30.7109375" style="1" customWidth="1"/>
    <col min="4" max="8" width="20.7109375" style="1" customWidth="1"/>
    <col min="9" max="9" width="20.7109375" style="1" hidden="1" customWidth="1"/>
    <col min="10" max="10" width="30.7109375" style="1" customWidth="1"/>
    <col min="11" max="11" width="0" style="1" hidden="1" customWidth="1"/>
    <col min="12" max="12" width="10.140625" style="1" hidden="1" customWidth="1"/>
    <col min="13" max="13" width="9.140625" style="1" hidden="1" customWidth="1"/>
    <col min="14" max="16" width="0" style="1" hidden="1" customWidth="1"/>
    <col min="17" max="16384" width="9.140625" style="1" customWidth="1"/>
  </cols>
  <sheetData>
    <row r="1" spans="1:10" ht="49.5" customHeight="1" thickBot="1">
      <c r="A1" s="315" t="s">
        <v>132</v>
      </c>
      <c r="B1" s="316"/>
      <c r="C1" s="316"/>
      <c r="D1" s="316"/>
      <c r="E1" s="316"/>
      <c r="F1" s="316"/>
      <c r="G1" s="316"/>
      <c r="H1" s="316"/>
      <c r="I1" s="316"/>
      <c r="J1" s="317"/>
    </row>
    <row r="2" spans="1:10" ht="109.5" customHeight="1" thickBot="1">
      <c r="A2" s="322" t="s">
        <v>99</v>
      </c>
      <c r="B2" s="323"/>
      <c r="C2" s="323"/>
      <c r="D2" s="324"/>
      <c r="E2" s="324"/>
      <c r="F2" s="324"/>
      <c r="G2" s="324"/>
      <c r="H2" s="324"/>
      <c r="I2" s="324"/>
      <c r="J2" s="325"/>
    </row>
    <row r="3" spans="1:10" ht="30.75" customHeight="1" thickBot="1">
      <c r="A3" s="318" t="s">
        <v>121</v>
      </c>
      <c r="B3" s="319"/>
      <c r="C3" s="346">
        <f>'YEAR 1'!C3:D3</f>
        <v>0</v>
      </c>
      <c r="D3" s="347"/>
      <c r="E3" s="320" t="s">
        <v>85</v>
      </c>
      <c r="F3" s="321"/>
      <c r="G3" s="348">
        <f>'YEAR 1'!G3:H3</f>
        <v>0</v>
      </c>
      <c r="H3" s="349"/>
      <c r="I3" s="384"/>
      <c r="J3" s="382" t="str">
        <f>IF($G$4&gt;4,"yes","no")</f>
        <v>no</v>
      </c>
    </row>
    <row r="4" spans="1:10" ht="30.75" customHeight="1" thickBot="1">
      <c r="A4" s="318" t="s">
        <v>37</v>
      </c>
      <c r="B4" s="319"/>
      <c r="C4" s="346">
        <f>'YEAR 1'!C4:D4</f>
        <v>0</v>
      </c>
      <c r="D4" s="347"/>
      <c r="E4" s="320" t="s">
        <v>31</v>
      </c>
      <c r="F4" s="321"/>
      <c r="G4" s="352">
        <f>'YEAR 1'!G4:H4</f>
        <v>0</v>
      </c>
      <c r="H4" s="353"/>
      <c r="I4" s="385"/>
      <c r="J4" s="383"/>
    </row>
    <row r="5" spans="1:10" ht="30.75" customHeight="1" thickBot="1">
      <c r="A5" s="318" t="s">
        <v>0</v>
      </c>
      <c r="B5" s="319"/>
      <c r="C5" s="346">
        <f>'YEAR 1'!C5:D5</f>
        <v>0</v>
      </c>
      <c r="D5" s="347"/>
      <c r="E5" s="320" t="s">
        <v>36</v>
      </c>
      <c r="F5" s="321"/>
      <c r="G5" s="344">
        <f>'YEAR 1'!G5:H5</f>
        <v>0</v>
      </c>
      <c r="H5" s="345"/>
      <c r="I5" s="386"/>
      <c r="J5" s="32" t="s">
        <v>61</v>
      </c>
    </row>
    <row r="6" spans="1:10" ht="12" customHeight="1">
      <c r="A6" s="285" t="s">
        <v>6</v>
      </c>
      <c r="B6" s="286"/>
      <c r="C6" s="286"/>
      <c r="D6" s="286"/>
      <c r="E6" s="286"/>
      <c r="F6" s="286"/>
      <c r="G6" s="286"/>
      <c r="H6" s="286"/>
      <c r="I6" s="286"/>
      <c r="J6" s="287"/>
    </row>
    <row r="7" spans="1:10" s="18" customFormat="1" ht="18" customHeight="1" thickBot="1">
      <c r="A7" s="288"/>
      <c r="B7" s="289"/>
      <c r="C7" s="289"/>
      <c r="D7" s="289"/>
      <c r="E7" s="289"/>
      <c r="F7" s="289"/>
      <c r="G7" s="289"/>
      <c r="H7" s="289"/>
      <c r="I7" s="289"/>
      <c r="J7" s="290"/>
    </row>
    <row r="8" spans="1:10" ht="48" customHeight="1" thickBot="1">
      <c r="A8" s="44"/>
      <c r="B8" s="45" t="s">
        <v>1</v>
      </c>
      <c r="C8" s="45" t="s">
        <v>2</v>
      </c>
      <c r="D8" s="43" t="s">
        <v>29</v>
      </c>
      <c r="E8" s="43" t="s">
        <v>63</v>
      </c>
      <c r="F8" s="43" t="s">
        <v>30</v>
      </c>
      <c r="G8" s="43" t="s">
        <v>122</v>
      </c>
      <c r="H8" s="43" t="s">
        <v>3</v>
      </c>
      <c r="I8" s="43" t="s">
        <v>21</v>
      </c>
      <c r="J8" s="49"/>
    </row>
    <row r="9" spans="1:10" s="2" customFormat="1" ht="30" customHeight="1">
      <c r="A9" s="10">
        <v>1</v>
      </c>
      <c r="B9" s="81">
        <f>IF($J$3="yes",'YEAR 1'!B9,"")</f>
      </c>
      <c r="C9" s="42" t="s">
        <v>28</v>
      </c>
      <c r="D9" s="202"/>
      <c r="E9" s="88">
        <f>IF($J$3="yes",'YEAR 1'!E9,"")</f>
      </c>
      <c r="F9" s="80">
        <f>IF($J$3="yes",('YEAR 4'!F9*$G$5)+'YEAR 4'!F9,0)</f>
        <v>0</v>
      </c>
      <c r="G9" s="80">
        <f>IF($J$3="yes",'YEAR 1'!G9,0)</f>
        <v>0</v>
      </c>
      <c r="H9" s="59">
        <f>IF(G9&gt;0,IF(F9=0,0,(IF(F9&lt;G9,((F9/E9)*D9),((G9/E9)*D9)))),IF(F9=0,0,((F9/E9)*D9)))</f>
        <v>0</v>
      </c>
      <c r="I9" s="41">
        <f aca="true" t="shared" si="0" ref="I9:I18">$G$5</f>
        <v>0</v>
      </c>
      <c r="J9" s="55">
        <f aca="true" t="shared" si="1" ref="J9:J18">IF($J$3="yes",ROUND(H9,0),0)</f>
        <v>0</v>
      </c>
    </row>
    <row r="10" spans="1:10" s="2" customFormat="1" ht="30" customHeight="1">
      <c r="A10" s="10">
        <v>2</v>
      </c>
      <c r="B10" s="81">
        <f>IF($J$3="yes",'YEAR 1'!B10,"")</f>
      </c>
      <c r="C10" s="82">
        <f>IF($J$3="yes",'YEAR 1'!C10,"")</f>
      </c>
      <c r="D10" s="203"/>
      <c r="E10" s="88">
        <f>IF($J$3="yes",'YEAR 1'!E10,"")</f>
      </c>
      <c r="F10" s="80">
        <f>IF($J$3="yes",('YEAR 4'!F10*$G$5)+'YEAR 4'!F10,0)</f>
        <v>0</v>
      </c>
      <c r="G10" s="80">
        <f>IF($J$3="yes",'YEAR 1'!G10,0)</f>
        <v>0</v>
      </c>
      <c r="H10" s="59">
        <f aca="true" t="shared" si="2" ref="H10:H18">IF(G10&gt;0,IF(F10=0,0,(IF(F10&lt;G10,((F10/E10)*D10),((G10/E10)*D10)))),IF(F10=0,0,((F10/E10)*D10)))</f>
        <v>0</v>
      </c>
      <c r="I10" s="28">
        <f t="shared" si="0"/>
        <v>0</v>
      </c>
      <c r="J10" s="55">
        <f t="shared" si="1"/>
        <v>0</v>
      </c>
    </row>
    <row r="11" spans="1:10" s="2" customFormat="1" ht="30" customHeight="1">
      <c r="A11" s="10">
        <v>3</v>
      </c>
      <c r="B11" s="81">
        <f>IF($J$3="yes",'YEAR 1'!B11,"")</f>
      </c>
      <c r="C11" s="82">
        <f>IF($J$3="yes",'YEAR 1'!C11,"")</f>
      </c>
      <c r="D11" s="203"/>
      <c r="E11" s="88">
        <f>IF($J$3="yes",'YEAR 1'!E11,"")</f>
      </c>
      <c r="F11" s="80">
        <f>IF($J$3="yes",('YEAR 4'!F11*$G$5)+'YEAR 4'!F11,0)</f>
        <v>0</v>
      </c>
      <c r="G11" s="80">
        <f>IF($J$3="yes",'YEAR 1'!G11,0)</f>
        <v>0</v>
      </c>
      <c r="H11" s="59">
        <f t="shared" si="2"/>
        <v>0</v>
      </c>
      <c r="I11" s="28">
        <f t="shared" si="0"/>
        <v>0</v>
      </c>
      <c r="J11" s="55">
        <f t="shared" si="1"/>
        <v>0</v>
      </c>
    </row>
    <row r="12" spans="1:10" s="2" customFormat="1" ht="30" customHeight="1">
      <c r="A12" s="10">
        <v>4</v>
      </c>
      <c r="B12" s="81">
        <f>IF($J$3="yes",'YEAR 1'!B12,"")</f>
      </c>
      <c r="C12" s="82">
        <f>IF($J$3="yes",'YEAR 1'!C12,"")</f>
      </c>
      <c r="D12" s="203"/>
      <c r="E12" s="88">
        <f>IF($J$3="yes",'YEAR 1'!E12,"")</f>
      </c>
      <c r="F12" s="80">
        <f>IF($J$3="yes",('YEAR 4'!F12*$G$5)+'YEAR 4'!F12,0)</f>
        <v>0</v>
      </c>
      <c r="G12" s="80">
        <f>IF($J$3="yes",'YEAR 1'!G12,0)</f>
        <v>0</v>
      </c>
      <c r="H12" s="59">
        <f t="shared" si="2"/>
        <v>0</v>
      </c>
      <c r="I12" s="28">
        <f t="shared" si="0"/>
        <v>0</v>
      </c>
      <c r="J12" s="55">
        <f t="shared" si="1"/>
        <v>0</v>
      </c>
    </row>
    <row r="13" spans="1:10" s="2" customFormat="1" ht="30" customHeight="1">
      <c r="A13" s="10">
        <v>5</v>
      </c>
      <c r="B13" s="81">
        <f>IF($J$3="yes",'YEAR 1'!B13,"")</f>
      </c>
      <c r="C13" s="82">
        <f>IF($J$3="yes",'YEAR 1'!C13,"")</f>
      </c>
      <c r="D13" s="203"/>
      <c r="E13" s="88">
        <f>IF($J$3="yes",'YEAR 1'!E13,"")</f>
      </c>
      <c r="F13" s="80">
        <f>IF($J$3="yes",('YEAR 4'!F13*$G$5)+'YEAR 4'!F13,0)</f>
        <v>0</v>
      </c>
      <c r="G13" s="80">
        <f>IF($J$3="yes",'YEAR 1'!G13,0)</f>
        <v>0</v>
      </c>
      <c r="H13" s="59">
        <f t="shared" si="2"/>
        <v>0</v>
      </c>
      <c r="I13" s="28">
        <f t="shared" si="0"/>
        <v>0</v>
      </c>
      <c r="J13" s="55">
        <f t="shared" si="1"/>
        <v>0</v>
      </c>
    </row>
    <row r="14" spans="1:10" s="2" customFormat="1" ht="30" customHeight="1">
      <c r="A14" s="33">
        <v>6</v>
      </c>
      <c r="B14" s="81">
        <f>IF($J$3="yes",'YEAR 1'!B14,"")</f>
      </c>
      <c r="C14" s="82">
        <f>IF($J$3="yes",'YEAR 1'!C14,"")</f>
      </c>
      <c r="D14" s="204"/>
      <c r="E14" s="88">
        <f>IF($J$3="yes",'YEAR 1'!E14,"")</f>
      </c>
      <c r="F14" s="80">
        <f>IF($J$3="yes",('YEAR 4'!F14*$G$5)+'YEAR 4'!F14,0)</f>
        <v>0</v>
      </c>
      <c r="G14" s="80">
        <f>IF($J$3="yes",'YEAR 1'!G14,0)</f>
        <v>0</v>
      </c>
      <c r="H14" s="59">
        <f t="shared" si="2"/>
        <v>0</v>
      </c>
      <c r="I14" s="28">
        <f t="shared" si="0"/>
        <v>0</v>
      </c>
      <c r="J14" s="55">
        <f t="shared" si="1"/>
        <v>0</v>
      </c>
    </row>
    <row r="15" spans="1:11" s="2" customFormat="1" ht="30" customHeight="1">
      <c r="A15" s="33">
        <v>7</v>
      </c>
      <c r="B15" s="81">
        <f>IF($J$3="yes",'YEAR 1'!B15,"")</f>
      </c>
      <c r="C15" s="82">
        <f>IF($J$3="yes",'YEAR 1'!C15,"")</f>
      </c>
      <c r="D15" s="204"/>
      <c r="E15" s="88">
        <f>IF($J$3="yes",'YEAR 1'!E15,"")</f>
      </c>
      <c r="F15" s="80">
        <f>IF($J$3="yes",('YEAR 4'!F15*$G$5)+'YEAR 4'!F15,0)</f>
        <v>0</v>
      </c>
      <c r="G15" s="80">
        <f>IF($J$3="yes",'YEAR 1'!G15,0)</f>
        <v>0</v>
      </c>
      <c r="H15" s="59">
        <f t="shared" si="2"/>
        <v>0</v>
      </c>
      <c r="I15" s="28">
        <f t="shared" si="0"/>
        <v>0</v>
      </c>
      <c r="J15" s="55">
        <f t="shared" si="1"/>
        <v>0</v>
      </c>
      <c r="K15" s="4"/>
    </row>
    <row r="16" spans="1:11" s="2" customFormat="1" ht="30" customHeight="1">
      <c r="A16" s="33">
        <v>8</v>
      </c>
      <c r="B16" s="81">
        <f>IF($J$3="yes",'YEAR 1'!B16,"")</f>
      </c>
      <c r="C16" s="82">
        <f>IF($J$3="yes",'YEAR 1'!C16,"")</f>
      </c>
      <c r="D16" s="204"/>
      <c r="E16" s="88">
        <f>IF($J$3="yes",'YEAR 1'!E16,"")</f>
      </c>
      <c r="F16" s="80">
        <f>IF($J$3="yes",('YEAR 4'!F16*$G$5)+'YEAR 4'!F16,0)</f>
        <v>0</v>
      </c>
      <c r="G16" s="80">
        <f>IF($J$3="yes",'YEAR 1'!G16,0)</f>
        <v>0</v>
      </c>
      <c r="H16" s="59">
        <f t="shared" si="2"/>
        <v>0</v>
      </c>
      <c r="I16" s="28">
        <f t="shared" si="0"/>
        <v>0</v>
      </c>
      <c r="J16" s="55">
        <f t="shared" si="1"/>
        <v>0</v>
      </c>
      <c r="K16" s="4"/>
    </row>
    <row r="17" spans="1:11" s="2" customFormat="1" ht="30" customHeight="1">
      <c r="A17" s="33">
        <v>9</v>
      </c>
      <c r="B17" s="81">
        <f>IF($J$3="yes",'YEAR 1'!B17,"")</f>
      </c>
      <c r="C17" s="82">
        <f>IF($J$3="yes",'YEAR 1'!C17,"")</f>
      </c>
      <c r="D17" s="204"/>
      <c r="E17" s="88">
        <f>IF($J$3="yes",'YEAR 1'!E17,"")</f>
      </c>
      <c r="F17" s="80">
        <f>IF($J$3="yes",('YEAR 4'!F17*$G$5)+'YEAR 4'!F17,0)</f>
        <v>0</v>
      </c>
      <c r="G17" s="80">
        <f>IF($J$3="yes",'YEAR 1'!G17,0)</f>
        <v>0</v>
      </c>
      <c r="H17" s="59">
        <f t="shared" si="2"/>
        <v>0</v>
      </c>
      <c r="I17" s="28">
        <f t="shared" si="0"/>
        <v>0</v>
      </c>
      <c r="J17" s="55">
        <f t="shared" si="1"/>
        <v>0</v>
      </c>
      <c r="K17" s="4"/>
    </row>
    <row r="18" spans="1:11" s="2" customFormat="1" ht="30" customHeight="1" thickBot="1">
      <c r="A18" s="33">
        <v>10</v>
      </c>
      <c r="B18" s="81">
        <f>IF($J$3="yes",'YEAR 1'!B18,"")</f>
      </c>
      <c r="C18" s="82">
        <f>IF($J$3="yes",'YEAR 1'!C18,"")</f>
      </c>
      <c r="D18" s="204"/>
      <c r="E18" s="88">
        <f>IF($J$3="yes",'YEAR 1'!E18,"")</f>
      </c>
      <c r="F18" s="80">
        <f>IF($J$3="yes",('YEAR 4'!F18*$G$5)+'YEAR 4'!F18,0)</f>
        <v>0</v>
      </c>
      <c r="G18" s="80">
        <f>IF($J$3="yes",'YEAR 1'!G18,0)</f>
        <v>0</v>
      </c>
      <c r="H18" s="59">
        <f t="shared" si="2"/>
        <v>0</v>
      </c>
      <c r="I18" s="28">
        <f t="shared" si="0"/>
        <v>0</v>
      </c>
      <c r="J18" s="55">
        <f t="shared" si="1"/>
        <v>0</v>
      </c>
      <c r="K18" s="4"/>
    </row>
    <row r="19" spans="1:10" s="2" customFormat="1" ht="12" customHeight="1">
      <c r="A19" s="285" t="s">
        <v>7</v>
      </c>
      <c r="B19" s="286"/>
      <c r="C19" s="286"/>
      <c r="D19" s="286"/>
      <c r="E19" s="286"/>
      <c r="F19" s="286"/>
      <c r="G19" s="286"/>
      <c r="H19" s="286"/>
      <c r="I19" s="286"/>
      <c r="J19" s="287"/>
    </row>
    <row r="20" spans="1:10" s="17" customFormat="1" ht="18" customHeight="1" thickBot="1">
      <c r="A20" s="288"/>
      <c r="B20" s="289"/>
      <c r="C20" s="289"/>
      <c r="D20" s="289"/>
      <c r="E20" s="289"/>
      <c r="F20" s="289"/>
      <c r="G20" s="289"/>
      <c r="H20" s="289"/>
      <c r="I20" s="289"/>
      <c r="J20" s="290"/>
    </row>
    <row r="21" spans="1:51" s="2" customFormat="1" ht="30" customHeight="1">
      <c r="A21" s="19">
        <v>1</v>
      </c>
      <c r="B21" s="81">
        <f>IF($J$3="yes",'YEAR 1'!B21,"")</f>
      </c>
      <c r="C21" s="39" t="s">
        <v>140</v>
      </c>
      <c r="D21" s="202"/>
      <c r="E21" s="88">
        <f>IF($J$3="yes",'YEAR 1'!E21,"")</f>
      </c>
      <c r="F21" s="80">
        <f>IF($J$3="yes",('YEAR 4'!F21*$G$5)+'YEAR 4'!F21,0)</f>
        <v>0</v>
      </c>
      <c r="G21" s="80">
        <f>IF($J$3="yes",'YEAR 1'!G21,0)</f>
        <v>0</v>
      </c>
      <c r="H21" s="59">
        <f aca="true" t="shared" si="3" ref="H21:H34">IF(G21&gt;0,IF(F21=0,0,(IF(F21&lt;G21,((F21/E21)*D21),((G21/E21)*D21)))),IF(F21=0,0,((F21/E21)*D21)))</f>
        <v>0</v>
      </c>
      <c r="I21" s="41">
        <f aca="true" t="shared" si="4" ref="I21:I34">$G$5</f>
        <v>0</v>
      </c>
      <c r="J21" s="142">
        <f aca="true" t="shared" si="5" ref="J21:J34">IF($J$3="yes",ROUND(H21,0),0)</f>
        <v>0</v>
      </c>
      <c r="AY21" s="2">
        <v>1</v>
      </c>
    </row>
    <row r="22" spans="1:10" s="2" customFormat="1" ht="30" customHeight="1">
      <c r="A22" s="19">
        <v>2</v>
      </c>
      <c r="B22" s="81">
        <f>IF($J$3="yes",'YEAR 1'!B22,"")</f>
      </c>
      <c r="C22" s="39" t="s">
        <v>140</v>
      </c>
      <c r="D22" s="202"/>
      <c r="E22" s="88">
        <f>IF($J$3="yes",'YEAR 1'!E22,"")</f>
      </c>
      <c r="F22" s="80">
        <f>IF($J$3="yes",('YEAR 4'!F22*$G$5)+'YEAR 4'!F22,0)</f>
        <v>0</v>
      </c>
      <c r="G22" s="80">
        <f>IF($J$3="yes",'YEAR 1'!G22,0)</f>
        <v>0</v>
      </c>
      <c r="H22" s="59">
        <f t="shared" si="3"/>
        <v>0</v>
      </c>
      <c r="I22" s="41">
        <f t="shared" si="4"/>
        <v>0</v>
      </c>
      <c r="J22" s="142">
        <f t="shared" si="5"/>
        <v>0</v>
      </c>
    </row>
    <row r="23" spans="1:10" s="2" customFormat="1" ht="30" customHeight="1">
      <c r="A23" s="10">
        <v>3</v>
      </c>
      <c r="B23" s="81">
        <f>IF($J$3="yes",'YEAR 1'!B23,"")</f>
      </c>
      <c r="C23" s="39" t="s">
        <v>140</v>
      </c>
      <c r="D23" s="202"/>
      <c r="E23" s="88">
        <f>IF($J$3="yes",'YEAR 1'!E23,"")</f>
      </c>
      <c r="F23" s="80">
        <f>IF($J$3="yes",('YEAR 4'!F23*$G$5)+'YEAR 4'!F23,0)</f>
        <v>0</v>
      </c>
      <c r="G23" s="80">
        <f>IF($J$3="yes",'YEAR 1'!G23,0)</f>
        <v>0</v>
      </c>
      <c r="H23" s="59">
        <f t="shared" si="3"/>
        <v>0</v>
      </c>
      <c r="I23" s="41">
        <f t="shared" si="4"/>
        <v>0</v>
      </c>
      <c r="J23" s="142">
        <f t="shared" si="5"/>
        <v>0</v>
      </c>
    </row>
    <row r="24" spans="1:10" s="2" customFormat="1" ht="30" customHeight="1">
      <c r="A24" s="10">
        <v>4</v>
      </c>
      <c r="B24" s="81">
        <f>IF($J$3="yes",'YEAR 1'!B24,"")</f>
      </c>
      <c r="C24" s="39" t="s">
        <v>104</v>
      </c>
      <c r="D24" s="202"/>
      <c r="E24" s="88">
        <f>IF($J$3="yes",'YEAR 1'!E24,"")</f>
      </c>
      <c r="F24" s="80">
        <f>IF($J$3="yes",('YEAR 4'!F24*$G$5)+'YEAR 4'!F24,0)</f>
        <v>0</v>
      </c>
      <c r="G24" s="80">
        <f>IF($J$3="yes",'YEAR 1'!G24,0)</f>
        <v>0</v>
      </c>
      <c r="H24" s="59">
        <f t="shared" si="3"/>
        <v>0</v>
      </c>
      <c r="I24" s="41">
        <f t="shared" si="4"/>
        <v>0</v>
      </c>
      <c r="J24" s="142">
        <f t="shared" si="5"/>
        <v>0</v>
      </c>
    </row>
    <row r="25" spans="1:10" s="2" customFormat="1" ht="30" customHeight="1">
      <c r="A25" s="10">
        <v>5</v>
      </c>
      <c r="B25" s="81">
        <f>IF($J$3="yes",'YEAR 1'!B25,"")</f>
      </c>
      <c r="C25" s="39" t="s">
        <v>104</v>
      </c>
      <c r="D25" s="202"/>
      <c r="E25" s="88">
        <f>IF($J$3="yes",'YEAR 1'!E25,"")</f>
      </c>
      <c r="F25" s="80">
        <f>IF($J$3="yes",('YEAR 4'!F25*$G$5)+'YEAR 4'!F25,0)</f>
        <v>0</v>
      </c>
      <c r="G25" s="80">
        <f>IF($J$3="yes",'YEAR 1'!G25,0)</f>
        <v>0</v>
      </c>
      <c r="H25" s="59">
        <f t="shared" si="3"/>
        <v>0</v>
      </c>
      <c r="I25" s="41">
        <f t="shared" si="4"/>
        <v>0</v>
      </c>
      <c r="J25" s="142">
        <f t="shared" si="5"/>
        <v>0</v>
      </c>
    </row>
    <row r="26" spans="1:10" s="2" customFormat="1" ht="30" customHeight="1">
      <c r="A26" s="10">
        <v>6</v>
      </c>
      <c r="B26" s="81">
        <f>IF($J$3="yes",'YEAR 1'!B26,"")</f>
      </c>
      <c r="C26" s="39" t="s">
        <v>103</v>
      </c>
      <c r="D26" s="202"/>
      <c r="E26" s="88">
        <f>IF($J$3="yes",'YEAR 1'!E26,"")</f>
      </c>
      <c r="F26" s="80">
        <f>IF($J$3="yes",('YEAR 4'!F26*$G$5)+'YEAR 4'!F26,0)</f>
        <v>0</v>
      </c>
      <c r="G26" s="80">
        <f>IF($J$3="yes",'YEAR 1'!G26,0)</f>
        <v>0</v>
      </c>
      <c r="H26" s="59">
        <f t="shared" si="3"/>
        <v>0</v>
      </c>
      <c r="I26" s="41">
        <f t="shared" si="4"/>
        <v>0</v>
      </c>
      <c r="J26" s="142">
        <f t="shared" si="5"/>
        <v>0</v>
      </c>
    </row>
    <row r="27" spans="1:10" s="2" customFormat="1" ht="30" customHeight="1">
      <c r="A27" s="10">
        <v>7</v>
      </c>
      <c r="B27" s="81">
        <f>IF($J$3="yes",'YEAR 1'!B27,"")</f>
      </c>
      <c r="C27" s="29" t="s">
        <v>106</v>
      </c>
      <c r="D27" s="202"/>
      <c r="E27" s="88">
        <f>IF($J$3="yes",'YEAR 1'!E27,"")</f>
      </c>
      <c r="F27" s="80">
        <f>IF($J$3="yes",('YEAR 4'!F27*$G$5)+'YEAR 4'!F27,0)</f>
        <v>0</v>
      </c>
      <c r="G27" s="80">
        <f>IF($J$3="yes",'YEAR 1'!G27,0)</f>
        <v>0</v>
      </c>
      <c r="H27" s="59">
        <f t="shared" si="3"/>
        <v>0</v>
      </c>
      <c r="I27" s="41">
        <f t="shared" si="4"/>
        <v>0</v>
      </c>
      <c r="J27" s="142">
        <f t="shared" si="5"/>
        <v>0</v>
      </c>
    </row>
    <row r="28" spans="1:10" s="2" customFormat="1" ht="30" customHeight="1">
      <c r="A28" s="10">
        <v>8</v>
      </c>
      <c r="B28" s="81">
        <f>IF($J$3="yes",'YEAR 1'!B28,"")</f>
      </c>
      <c r="C28" s="29" t="s">
        <v>106</v>
      </c>
      <c r="D28" s="202"/>
      <c r="E28" s="88">
        <f>IF($J$3="yes",'YEAR 1'!E28,"")</f>
      </c>
      <c r="F28" s="80">
        <f>IF($J$3="yes",('YEAR 4'!F28*$G$5)+'YEAR 4'!F28,0)</f>
        <v>0</v>
      </c>
      <c r="G28" s="80">
        <f>IF($J$3="yes",'YEAR 1'!G28,0)</f>
        <v>0</v>
      </c>
      <c r="H28" s="59">
        <f t="shared" si="3"/>
        <v>0</v>
      </c>
      <c r="I28" s="41">
        <f t="shared" si="4"/>
        <v>0</v>
      </c>
      <c r="J28" s="142">
        <f t="shared" si="5"/>
        <v>0</v>
      </c>
    </row>
    <row r="29" spans="1:10" s="2" customFormat="1" ht="30" customHeight="1">
      <c r="A29" s="10">
        <v>9</v>
      </c>
      <c r="B29" s="81">
        <f>IF($J$3="yes",'YEAR 1'!B29,"")</f>
      </c>
      <c r="C29" s="29" t="s">
        <v>105</v>
      </c>
      <c r="D29" s="203"/>
      <c r="E29" s="88">
        <f>IF($J$3="yes",'YEAR 1'!E29,"")</f>
      </c>
      <c r="F29" s="80">
        <f>IF($J$3="yes",('YEAR 4'!F29*$G$5)+'YEAR 4'!F29,0)</f>
        <v>0</v>
      </c>
      <c r="G29" s="80">
        <f>IF($J$3="yes",'YEAR 1'!G29,0)</f>
        <v>0</v>
      </c>
      <c r="H29" s="59">
        <f t="shared" si="3"/>
        <v>0</v>
      </c>
      <c r="I29" s="28">
        <f t="shared" si="4"/>
        <v>0</v>
      </c>
      <c r="J29" s="57">
        <f t="shared" si="5"/>
        <v>0</v>
      </c>
    </row>
    <row r="30" spans="1:12" s="2" customFormat="1" ht="30" customHeight="1">
      <c r="A30" s="10">
        <v>10</v>
      </c>
      <c r="B30" s="81">
        <f>IF($J$3="yes",'YEAR 1'!B30,"")</f>
      </c>
      <c r="C30" s="29" t="s">
        <v>105</v>
      </c>
      <c r="D30" s="203"/>
      <c r="E30" s="88">
        <f>IF($J$3="yes",'YEAR 1'!E30,"")</f>
      </c>
      <c r="F30" s="80">
        <f>IF($J$3="yes",('YEAR 4'!F30*$G$5)+'YEAR 4'!F30,0)</f>
        <v>0</v>
      </c>
      <c r="G30" s="80">
        <f>IF($J$3="yes",'YEAR 1'!G30,0)</f>
        <v>0</v>
      </c>
      <c r="H30" s="59">
        <f t="shared" si="3"/>
        <v>0</v>
      </c>
      <c r="I30" s="28">
        <f t="shared" si="4"/>
        <v>0</v>
      </c>
      <c r="J30" s="57">
        <f t="shared" si="5"/>
        <v>0</v>
      </c>
      <c r="K30" s="8"/>
      <c r="L30" s="8"/>
    </row>
    <row r="31" spans="1:10" s="2" customFormat="1" ht="30" customHeight="1">
      <c r="A31" s="10">
        <v>11</v>
      </c>
      <c r="B31" s="81">
        <f>IF($J$3="yes",'YEAR 1'!B31,"")</f>
      </c>
      <c r="C31" s="25" t="s">
        <v>23</v>
      </c>
      <c r="D31" s="203"/>
      <c r="E31" s="88">
        <f>IF($J$3="yes",'YEAR 1'!E31,"")</f>
      </c>
      <c r="F31" s="80">
        <f>IF($J$3="yes",('YEAR 4'!F31*$G$5)+'YEAR 4'!F31,0)</f>
        <v>0</v>
      </c>
      <c r="G31" s="80">
        <f>IF($J$3="yes",'YEAR 1'!G31,0)</f>
        <v>0</v>
      </c>
      <c r="H31" s="59">
        <f t="shared" si="3"/>
        <v>0</v>
      </c>
      <c r="I31" s="28">
        <f t="shared" si="4"/>
        <v>0</v>
      </c>
      <c r="J31" s="57">
        <f t="shared" si="5"/>
        <v>0</v>
      </c>
    </row>
    <row r="32" spans="1:10" s="2" customFormat="1" ht="30" customHeight="1">
      <c r="A32" s="10">
        <v>12</v>
      </c>
      <c r="B32" s="81">
        <f>IF($J$3="yes",'YEAR 1'!B32,"")</f>
      </c>
      <c r="C32" s="25" t="s">
        <v>22</v>
      </c>
      <c r="D32" s="203"/>
      <c r="E32" s="88">
        <f>IF($J$3="yes",'YEAR 1'!E32,"")</f>
      </c>
      <c r="F32" s="80">
        <f>IF($J$3="yes",('YEAR 4'!F32*$G$5)+'YEAR 4'!F32,0)</f>
        <v>0</v>
      </c>
      <c r="G32" s="80">
        <f>IF($J$3="yes",'YEAR 1'!G32,0)</f>
        <v>0</v>
      </c>
      <c r="H32" s="59">
        <f t="shared" si="3"/>
        <v>0</v>
      </c>
      <c r="I32" s="28">
        <f t="shared" si="4"/>
        <v>0</v>
      </c>
      <c r="J32" s="57">
        <f t="shared" si="5"/>
        <v>0</v>
      </c>
    </row>
    <row r="33" spans="1:10" s="2" customFormat="1" ht="30" customHeight="1">
      <c r="A33" s="10">
        <v>13</v>
      </c>
      <c r="B33" s="81">
        <f>IF($J$3="yes",'YEAR 1'!B33,"")</f>
      </c>
      <c r="C33" s="25" t="s">
        <v>133</v>
      </c>
      <c r="D33" s="203"/>
      <c r="E33" s="88">
        <f>IF($J$3="yes",'YEAR 1'!E33,"")</f>
      </c>
      <c r="F33" s="80">
        <f>IF($J$3="yes",('YEAR 4'!F33*$G$5)+'YEAR 4'!F33,0)</f>
        <v>0</v>
      </c>
      <c r="G33" s="80">
        <f>IF($J$3="yes",'YEAR 1'!G33,0)</f>
        <v>0</v>
      </c>
      <c r="H33" s="59">
        <f t="shared" si="3"/>
        <v>0</v>
      </c>
      <c r="I33" s="28">
        <f t="shared" si="4"/>
        <v>0</v>
      </c>
      <c r="J33" s="57">
        <f t="shared" si="5"/>
        <v>0</v>
      </c>
    </row>
    <row r="34" spans="1:10" s="2" customFormat="1" ht="30" customHeight="1">
      <c r="A34" s="10">
        <v>14</v>
      </c>
      <c r="B34" s="81">
        <f>IF($J$3="yes",'YEAR 1'!B34,"")</f>
      </c>
      <c r="C34" s="26" t="s">
        <v>134</v>
      </c>
      <c r="D34" s="203"/>
      <c r="E34" s="88">
        <f>IF($J$3="yes",'YEAR 1'!E34,"")</f>
      </c>
      <c r="F34" s="80">
        <f>IF($J$3="yes",('YEAR 4'!F34*$G$5)+'YEAR 4'!F34,0)</f>
        <v>0</v>
      </c>
      <c r="G34" s="80">
        <f>IF($J$3="yes",'YEAR 1'!G34,0)</f>
        <v>0</v>
      </c>
      <c r="H34" s="59">
        <f t="shared" si="3"/>
        <v>0</v>
      </c>
      <c r="I34" s="28">
        <f t="shared" si="4"/>
        <v>0</v>
      </c>
      <c r="J34" s="57">
        <f t="shared" si="5"/>
        <v>0</v>
      </c>
    </row>
    <row r="35" spans="1:10" s="2" customFormat="1" ht="3" customHeight="1">
      <c r="A35" s="16"/>
      <c r="B35" s="7"/>
      <c r="C35" s="7"/>
      <c r="D35" s="7"/>
      <c r="E35" s="7"/>
      <c r="F35" s="7"/>
      <c r="G35" s="7"/>
      <c r="H35" s="7"/>
      <c r="I35" s="7"/>
      <c r="J35" s="50"/>
    </row>
    <row r="36" spans="1:10" s="2" customFormat="1" ht="18" customHeight="1" thickBot="1">
      <c r="A36" s="332" t="s">
        <v>45</v>
      </c>
      <c r="B36" s="333"/>
      <c r="C36" s="333"/>
      <c r="D36" s="333"/>
      <c r="E36" s="333"/>
      <c r="F36" s="333"/>
      <c r="G36" s="333"/>
      <c r="H36" s="333"/>
      <c r="I36" s="334"/>
      <c r="J36" s="58">
        <f>IF($J$3="yes",ROUND((SUM(J9:J18,J21:J34)),0),0)</f>
        <v>0</v>
      </c>
    </row>
    <row r="37" spans="1:10" s="2" customFormat="1" ht="12" customHeight="1">
      <c r="A37" s="285" t="s">
        <v>8</v>
      </c>
      <c r="B37" s="286"/>
      <c r="C37" s="286"/>
      <c r="D37" s="286"/>
      <c r="E37" s="286"/>
      <c r="F37" s="286"/>
      <c r="G37" s="286"/>
      <c r="H37" s="286"/>
      <c r="I37" s="286"/>
      <c r="J37" s="287"/>
    </row>
    <row r="38" spans="1:10" s="17" customFormat="1" ht="18" customHeight="1" thickBot="1">
      <c r="A38" s="288"/>
      <c r="B38" s="289"/>
      <c r="C38" s="289"/>
      <c r="D38" s="289"/>
      <c r="E38" s="289"/>
      <c r="F38" s="289"/>
      <c r="G38" s="289"/>
      <c r="H38" s="289"/>
      <c r="I38" s="289"/>
      <c r="J38" s="290"/>
    </row>
    <row r="39" spans="1:10" s="2" customFormat="1" ht="14.25" customHeight="1">
      <c r="A39" s="37">
        <v>1</v>
      </c>
      <c r="B39" s="309" t="s">
        <v>139</v>
      </c>
      <c r="C39" s="310"/>
      <c r="D39" s="310"/>
      <c r="E39" s="310"/>
      <c r="F39" s="310"/>
      <c r="G39" s="310"/>
      <c r="H39" s="310"/>
      <c r="I39" s="311"/>
      <c r="J39" s="214">
        <f>ROUND((0.23*(J9+J10+J11+J12+J13+J14+J15+J16+J17+J18+J24+J25+J27+J28+J33)),0)</f>
        <v>0</v>
      </c>
    </row>
    <row r="40" spans="1:10" s="2" customFormat="1" ht="14.25" customHeight="1">
      <c r="A40" s="19">
        <v>2</v>
      </c>
      <c r="B40" s="210" t="s">
        <v>145</v>
      </c>
      <c r="C40" s="211"/>
      <c r="D40" s="211"/>
      <c r="E40" s="211"/>
      <c r="F40" s="211"/>
      <c r="G40" s="211"/>
      <c r="H40" s="211"/>
      <c r="I40" s="212"/>
      <c r="J40" s="215">
        <f>ROUND((0.31*(J21+J22+J23)),0)</f>
        <v>0</v>
      </c>
    </row>
    <row r="41" spans="1:10" s="2" customFormat="1" ht="14.25" customHeight="1">
      <c r="A41" s="10">
        <v>3</v>
      </c>
      <c r="B41" s="272" t="s">
        <v>141</v>
      </c>
      <c r="C41" s="273"/>
      <c r="D41" s="273"/>
      <c r="E41" s="273"/>
      <c r="F41" s="273"/>
      <c r="G41" s="273"/>
      <c r="H41" s="273"/>
      <c r="I41" s="281"/>
      <c r="J41" s="62">
        <f>ROUND((0.081*(J26+J29+J30+J34)),0)</f>
        <v>0</v>
      </c>
    </row>
    <row r="42" spans="1:10" s="2" customFormat="1" ht="14.25" customHeight="1">
      <c r="A42" s="10">
        <v>4</v>
      </c>
      <c r="B42" s="272" t="s">
        <v>143</v>
      </c>
      <c r="C42" s="273"/>
      <c r="D42" s="273"/>
      <c r="E42" s="273"/>
      <c r="F42" s="273"/>
      <c r="G42" s="273"/>
      <c r="H42" s="273"/>
      <c r="I42" s="281"/>
      <c r="J42" s="62">
        <f>ROUND((0.017*(J32)),0)</f>
        <v>0</v>
      </c>
    </row>
    <row r="43" spans="1:10" s="2" customFormat="1" ht="14.25" customHeight="1">
      <c r="A43" s="10">
        <v>5</v>
      </c>
      <c r="B43" s="272" t="s">
        <v>142</v>
      </c>
      <c r="C43" s="273"/>
      <c r="D43" s="273"/>
      <c r="E43" s="273"/>
      <c r="F43" s="273"/>
      <c r="G43" s="273"/>
      <c r="H43" s="273"/>
      <c r="I43" s="281"/>
      <c r="J43" s="62">
        <f>ROUND((0.09*(J31)),0)</f>
        <v>0</v>
      </c>
    </row>
    <row r="44" spans="1:10" s="2" customFormat="1" ht="3" customHeight="1">
      <c r="A44" s="21"/>
      <c r="B44" s="22"/>
      <c r="C44" s="23"/>
      <c r="D44" s="22"/>
      <c r="E44" s="22"/>
      <c r="F44" s="24"/>
      <c r="G44" s="24"/>
      <c r="H44" s="24"/>
      <c r="I44" s="24"/>
      <c r="J44" s="38"/>
    </row>
    <row r="45" spans="1:10" s="2" customFormat="1" ht="18" customHeight="1">
      <c r="A45" s="329" t="s">
        <v>44</v>
      </c>
      <c r="B45" s="330"/>
      <c r="C45" s="330"/>
      <c r="D45" s="330"/>
      <c r="E45" s="330"/>
      <c r="F45" s="330"/>
      <c r="G45" s="330"/>
      <c r="H45" s="330"/>
      <c r="I45" s="331"/>
      <c r="J45" s="63">
        <f>IF($J$3="yes",ROUND((SUM(J39:J43)),0),0)</f>
        <v>0</v>
      </c>
    </row>
    <row r="46" spans="1:12" s="2" customFormat="1" ht="3" customHeight="1">
      <c r="A46" s="21"/>
      <c r="B46" s="22"/>
      <c r="C46" s="23"/>
      <c r="D46" s="22"/>
      <c r="E46" s="22"/>
      <c r="F46" s="24"/>
      <c r="G46" s="24"/>
      <c r="H46" s="24"/>
      <c r="I46" s="24"/>
      <c r="J46" s="38"/>
      <c r="L46" s="2">
        <f>ROUND((SUM(L23:L29,L33:L44)),0)</f>
        <v>0</v>
      </c>
    </row>
    <row r="47" spans="1:10" s="2" customFormat="1" ht="18" customHeight="1" thickBot="1">
      <c r="A47" s="332" t="s">
        <v>51</v>
      </c>
      <c r="B47" s="333"/>
      <c r="C47" s="333"/>
      <c r="D47" s="333"/>
      <c r="E47" s="333"/>
      <c r="F47" s="333"/>
      <c r="G47" s="333"/>
      <c r="H47" s="333"/>
      <c r="I47" s="334"/>
      <c r="J47" s="64">
        <f>IF($J$3="yes",ROUND((SUM(J36,J45)),0),0)</f>
        <v>0</v>
      </c>
    </row>
    <row r="48" spans="1:10" ht="109.5" customHeight="1" thickBot="1">
      <c r="A48" s="335" t="s">
        <v>100</v>
      </c>
      <c r="B48" s="336"/>
      <c r="C48" s="336"/>
      <c r="D48" s="336"/>
      <c r="E48" s="336"/>
      <c r="F48" s="336"/>
      <c r="G48" s="336"/>
      <c r="H48" s="336"/>
      <c r="I48" s="336"/>
      <c r="J48" s="337"/>
    </row>
    <row r="49" spans="1:10" ht="30.75" customHeight="1" thickBot="1">
      <c r="A49" s="318" t="s">
        <v>121</v>
      </c>
      <c r="B49" s="319"/>
      <c r="C49" s="346">
        <f>'YEAR 1'!C49:D49</f>
        <v>0</v>
      </c>
      <c r="D49" s="347"/>
      <c r="E49" s="320" t="s">
        <v>85</v>
      </c>
      <c r="F49" s="321"/>
      <c r="G49" s="348">
        <f>'YEAR 1'!G49:H49</f>
        <v>0</v>
      </c>
      <c r="H49" s="349"/>
      <c r="I49" s="356"/>
      <c r="J49" s="354" t="str">
        <f>J3</f>
        <v>no</v>
      </c>
    </row>
    <row r="50" spans="1:11" ht="30.75" customHeight="1" thickBot="1">
      <c r="A50" s="318" t="s">
        <v>37</v>
      </c>
      <c r="B50" s="319"/>
      <c r="C50" s="346">
        <f>'YEAR 1'!C50:D50</f>
        <v>0</v>
      </c>
      <c r="D50" s="347"/>
      <c r="E50" s="320" t="s">
        <v>31</v>
      </c>
      <c r="F50" s="321"/>
      <c r="G50" s="352">
        <f>'YEAR 1'!G50:H50</f>
        <v>0</v>
      </c>
      <c r="H50" s="353"/>
      <c r="I50" s="357"/>
      <c r="J50" s="355"/>
      <c r="K50" s="5"/>
    </row>
    <row r="51" spans="1:11" ht="30.75" customHeight="1" thickBot="1">
      <c r="A51" s="318" t="s">
        <v>0</v>
      </c>
      <c r="B51" s="319"/>
      <c r="C51" s="346">
        <f>'YEAR 1'!C51:D51</f>
        <v>0</v>
      </c>
      <c r="D51" s="347"/>
      <c r="E51" s="320" t="s">
        <v>36</v>
      </c>
      <c r="F51" s="321"/>
      <c r="G51" s="344">
        <f>'YEAR 1'!G51:H51</f>
        <v>0</v>
      </c>
      <c r="H51" s="345"/>
      <c r="I51" s="358"/>
      <c r="J51" s="79" t="s">
        <v>69</v>
      </c>
      <c r="K51" s="6"/>
    </row>
    <row r="52" spans="1:10" s="2" customFormat="1" ht="12" customHeight="1">
      <c r="A52" s="285" t="s">
        <v>27</v>
      </c>
      <c r="B52" s="286"/>
      <c r="C52" s="286"/>
      <c r="D52" s="286"/>
      <c r="E52" s="286"/>
      <c r="F52" s="286"/>
      <c r="G52" s="286"/>
      <c r="H52" s="286"/>
      <c r="I52" s="286"/>
      <c r="J52" s="287"/>
    </row>
    <row r="53" spans="1:12" s="17" customFormat="1" ht="18" customHeight="1" thickBot="1">
      <c r="A53" s="288"/>
      <c r="B53" s="289"/>
      <c r="C53" s="289"/>
      <c r="D53" s="289"/>
      <c r="E53" s="289"/>
      <c r="F53" s="289"/>
      <c r="G53" s="289"/>
      <c r="H53" s="289"/>
      <c r="I53" s="289"/>
      <c r="J53" s="290"/>
      <c r="L53" s="2"/>
    </row>
    <row r="54" spans="1:10" s="2" customFormat="1" ht="15">
      <c r="A54" s="19">
        <v>1</v>
      </c>
      <c r="B54" s="139" t="s">
        <v>137</v>
      </c>
      <c r="C54" s="140"/>
      <c r="D54" s="140"/>
      <c r="E54" s="140"/>
      <c r="F54" s="140"/>
      <c r="G54" s="140"/>
      <c r="H54" s="140"/>
      <c r="I54" s="141"/>
      <c r="J54" s="138"/>
    </row>
    <row r="55" spans="1:10" s="2" customFormat="1" ht="15">
      <c r="A55" s="10">
        <v>2</v>
      </c>
      <c r="B55" s="312" t="s">
        <v>38</v>
      </c>
      <c r="C55" s="313"/>
      <c r="D55" s="313"/>
      <c r="E55" s="313"/>
      <c r="F55" s="313"/>
      <c r="G55" s="313"/>
      <c r="H55" s="313"/>
      <c r="I55" s="314"/>
      <c r="J55" s="83">
        <f>IF($J$3="yes",'YEAR 1'!J55,0)</f>
        <v>0</v>
      </c>
    </row>
    <row r="56" spans="1:10" s="2" customFormat="1" ht="3" customHeight="1">
      <c r="A56" s="21"/>
      <c r="B56" s="22"/>
      <c r="C56" s="23"/>
      <c r="D56" s="22"/>
      <c r="E56" s="22"/>
      <c r="F56" s="24"/>
      <c r="G56" s="24"/>
      <c r="H56" s="24"/>
      <c r="I56" s="24"/>
      <c r="J56" s="38"/>
    </row>
    <row r="57" spans="1:10" s="2" customFormat="1" ht="18" customHeight="1" thickBot="1">
      <c r="A57" s="278" t="s">
        <v>46</v>
      </c>
      <c r="B57" s="279"/>
      <c r="C57" s="279"/>
      <c r="D57" s="279"/>
      <c r="E57" s="279"/>
      <c r="F57" s="279"/>
      <c r="G57" s="279"/>
      <c r="H57" s="279"/>
      <c r="I57" s="280"/>
      <c r="J57" s="58">
        <f>IF($J$3="yes",ROUND((SUM(J54:J55)),0),0)</f>
        <v>0</v>
      </c>
    </row>
    <row r="58" spans="1:10" s="2" customFormat="1" ht="12" customHeight="1">
      <c r="A58" s="285" t="s">
        <v>9</v>
      </c>
      <c r="B58" s="286"/>
      <c r="C58" s="286"/>
      <c r="D58" s="286"/>
      <c r="E58" s="286"/>
      <c r="F58" s="286"/>
      <c r="G58" s="286"/>
      <c r="H58" s="286"/>
      <c r="I58" s="286"/>
      <c r="J58" s="287"/>
    </row>
    <row r="59" spans="1:10" s="17" customFormat="1" ht="18" customHeight="1" thickBot="1">
      <c r="A59" s="288"/>
      <c r="B59" s="289"/>
      <c r="C59" s="289"/>
      <c r="D59" s="289"/>
      <c r="E59" s="289"/>
      <c r="F59" s="289"/>
      <c r="G59" s="289"/>
      <c r="H59" s="289"/>
      <c r="I59" s="289"/>
      <c r="J59" s="290"/>
    </row>
    <row r="60" spans="1:10" s="2" customFormat="1" ht="15">
      <c r="A60" s="19">
        <v>1</v>
      </c>
      <c r="B60" s="282" t="s">
        <v>10</v>
      </c>
      <c r="C60" s="283"/>
      <c r="D60" s="283"/>
      <c r="E60" s="283"/>
      <c r="F60" s="283"/>
      <c r="G60" s="283"/>
      <c r="H60" s="283"/>
      <c r="I60" s="284"/>
      <c r="J60" s="138">
        <v>0</v>
      </c>
    </row>
    <row r="61" spans="1:10" s="2" customFormat="1" ht="15">
      <c r="A61" s="10">
        <v>2</v>
      </c>
      <c r="B61" s="269" t="s">
        <v>11</v>
      </c>
      <c r="C61" s="270"/>
      <c r="D61" s="270"/>
      <c r="E61" s="270"/>
      <c r="F61" s="270"/>
      <c r="G61" s="270"/>
      <c r="H61" s="270"/>
      <c r="I61" s="271"/>
      <c r="J61" s="66">
        <v>0</v>
      </c>
    </row>
    <row r="62" spans="1:10" s="2" customFormat="1" ht="3" customHeight="1">
      <c r="A62" s="21"/>
      <c r="B62" s="22"/>
      <c r="C62" s="23"/>
      <c r="D62" s="22"/>
      <c r="E62" s="22"/>
      <c r="F62" s="24"/>
      <c r="G62" s="24"/>
      <c r="H62" s="24"/>
      <c r="I62" s="24"/>
      <c r="J62" s="38"/>
    </row>
    <row r="63" spans="1:10" s="2" customFormat="1" ht="18" customHeight="1" thickBot="1">
      <c r="A63" s="294" t="s">
        <v>47</v>
      </c>
      <c r="B63" s="295"/>
      <c r="C63" s="295"/>
      <c r="D63" s="295"/>
      <c r="E63" s="295"/>
      <c r="F63" s="295"/>
      <c r="G63" s="295"/>
      <c r="H63" s="295"/>
      <c r="I63" s="296"/>
      <c r="J63" s="58">
        <f>IF($J$3="yes",ROUND((SUM(J60:J61)),0),0)</f>
        <v>0</v>
      </c>
    </row>
    <row r="64" spans="1:10" s="2" customFormat="1" ht="12" customHeight="1">
      <c r="A64" s="285" t="s">
        <v>12</v>
      </c>
      <c r="B64" s="286"/>
      <c r="C64" s="286"/>
      <c r="D64" s="286"/>
      <c r="E64" s="286"/>
      <c r="F64" s="286"/>
      <c r="G64" s="286"/>
      <c r="H64" s="286"/>
      <c r="I64" s="286"/>
      <c r="J64" s="287"/>
    </row>
    <row r="65" spans="1:10" s="17" customFormat="1" ht="18" customHeight="1" thickBot="1">
      <c r="A65" s="288"/>
      <c r="B65" s="289"/>
      <c r="C65" s="289"/>
      <c r="D65" s="289"/>
      <c r="E65" s="289"/>
      <c r="F65" s="289"/>
      <c r="G65" s="289"/>
      <c r="H65" s="289"/>
      <c r="I65" s="289"/>
      <c r="J65" s="290"/>
    </row>
    <row r="66" spans="1:10" s="2" customFormat="1" ht="15">
      <c r="A66" s="20">
        <v>1</v>
      </c>
      <c r="B66" s="282" t="s">
        <v>13</v>
      </c>
      <c r="C66" s="283"/>
      <c r="D66" s="283"/>
      <c r="E66" s="283"/>
      <c r="F66" s="283"/>
      <c r="G66" s="283"/>
      <c r="H66" s="283"/>
      <c r="I66" s="284"/>
      <c r="J66" s="138">
        <v>0</v>
      </c>
    </row>
    <row r="67" spans="1:10" s="2" customFormat="1" ht="15">
      <c r="A67" s="15">
        <v>2</v>
      </c>
      <c r="B67" s="269" t="s">
        <v>14</v>
      </c>
      <c r="C67" s="270"/>
      <c r="D67" s="270"/>
      <c r="E67" s="270"/>
      <c r="F67" s="270"/>
      <c r="G67" s="270"/>
      <c r="H67" s="270"/>
      <c r="I67" s="271"/>
      <c r="J67" s="66">
        <v>0</v>
      </c>
    </row>
    <row r="68" spans="1:10" s="2" customFormat="1" ht="15">
      <c r="A68" s="15">
        <v>3</v>
      </c>
      <c r="B68" s="269" t="s">
        <v>15</v>
      </c>
      <c r="C68" s="270"/>
      <c r="D68" s="270"/>
      <c r="E68" s="270"/>
      <c r="F68" s="270"/>
      <c r="G68" s="270"/>
      <c r="H68" s="270"/>
      <c r="I68" s="271"/>
      <c r="J68" s="66">
        <v>0</v>
      </c>
    </row>
    <row r="69" spans="1:10" s="2" customFormat="1" ht="15">
      <c r="A69" s="15">
        <v>4</v>
      </c>
      <c r="B69" s="269" t="s">
        <v>5</v>
      </c>
      <c r="C69" s="270"/>
      <c r="D69" s="270"/>
      <c r="E69" s="270"/>
      <c r="F69" s="270"/>
      <c r="G69" s="270"/>
      <c r="H69" s="270"/>
      <c r="I69" s="271"/>
      <c r="J69" s="66">
        <v>0</v>
      </c>
    </row>
    <row r="70" spans="1:10" s="2" customFormat="1" ht="3" customHeight="1">
      <c r="A70" s="21"/>
      <c r="B70" s="22"/>
      <c r="C70" s="23"/>
      <c r="D70" s="22"/>
      <c r="E70" s="22"/>
      <c r="F70" s="24"/>
      <c r="G70" s="24"/>
      <c r="H70" s="24"/>
      <c r="I70" s="24"/>
      <c r="J70" s="38"/>
    </row>
    <row r="71" spans="1:10" s="2" customFormat="1" ht="18" customHeight="1" thickBot="1">
      <c r="A71" s="294" t="s">
        <v>48</v>
      </c>
      <c r="B71" s="295"/>
      <c r="C71" s="295"/>
      <c r="D71" s="295"/>
      <c r="E71" s="295"/>
      <c r="F71" s="295"/>
      <c r="G71" s="295"/>
      <c r="H71" s="295"/>
      <c r="I71" s="296"/>
      <c r="J71" s="58">
        <f>IF($J$3="yes",ROUND((SUM(J66:J69)),0),0)</f>
        <v>0</v>
      </c>
    </row>
    <row r="72" spans="1:10" s="2" customFormat="1" ht="12" customHeight="1">
      <c r="A72" s="285" t="s">
        <v>16</v>
      </c>
      <c r="B72" s="286"/>
      <c r="C72" s="286"/>
      <c r="D72" s="286"/>
      <c r="E72" s="286"/>
      <c r="F72" s="286"/>
      <c r="G72" s="286"/>
      <c r="H72" s="286"/>
      <c r="I72" s="286"/>
      <c r="J72" s="287"/>
    </row>
    <row r="73" spans="1:10" s="17" customFormat="1" ht="18" customHeight="1" thickBot="1">
      <c r="A73" s="288"/>
      <c r="B73" s="289"/>
      <c r="C73" s="289"/>
      <c r="D73" s="289"/>
      <c r="E73" s="289"/>
      <c r="F73" s="289"/>
      <c r="G73" s="289"/>
      <c r="H73" s="289"/>
      <c r="I73" s="289"/>
      <c r="J73" s="290"/>
    </row>
    <row r="74" spans="1:10" s="2" customFormat="1" ht="15">
      <c r="A74" s="37">
        <v>1</v>
      </c>
      <c r="B74" s="309" t="s">
        <v>17</v>
      </c>
      <c r="C74" s="310"/>
      <c r="D74" s="310"/>
      <c r="E74" s="310"/>
      <c r="F74" s="310"/>
      <c r="G74" s="310"/>
      <c r="H74" s="310"/>
      <c r="I74" s="311"/>
      <c r="J74" s="67"/>
    </row>
    <row r="75" spans="1:10" s="2" customFormat="1" ht="15">
      <c r="A75" s="10">
        <v>2</v>
      </c>
      <c r="B75" s="326" t="s">
        <v>39</v>
      </c>
      <c r="C75" s="327"/>
      <c r="D75" s="327"/>
      <c r="E75" s="327"/>
      <c r="F75" s="327"/>
      <c r="G75" s="327"/>
      <c r="H75" s="327"/>
      <c r="I75" s="328"/>
      <c r="J75" s="68">
        <v>0</v>
      </c>
    </row>
    <row r="76" spans="1:10" s="2" customFormat="1" ht="15">
      <c r="A76" s="10">
        <v>3</v>
      </c>
      <c r="B76" s="272" t="s">
        <v>18</v>
      </c>
      <c r="C76" s="273"/>
      <c r="D76" s="273"/>
      <c r="E76" s="273"/>
      <c r="F76" s="273"/>
      <c r="G76" s="273"/>
      <c r="H76" s="273"/>
      <c r="I76" s="281"/>
      <c r="J76" s="68">
        <v>0</v>
      </c>
    </row>
    <row r="77" spans="1:10" s="2" customFormat="1" ht="15">
      <c r="A77" s="10">
        <v>4</v>
      </c>
      <c r="B77" s="272" t="s">
        <v>19</v>
      </c>
      <c r="C77" s="273"/>
      <c r="D77" s="273"/>
      <c r="E77" s="273"/>
      <c r="F77" s="273"/>
      <c r="G77" s="273"/>
      <c r="H77" s="273"/>
      <c r="I77" s="281"/>
      <c r="J77" s="69">
        <v>0</v>
      </c>
    </row>
    <row r="78" spans="1:10" s="2" customFormat="1" ht="15">
      <c r="A78" s="10">
        <v>5</v>
      </c>
      <c r="B78" s="179" t="s">
        <v>123</v>
      </c>
      <c r="C78" s="125"/>
      <c r="D78" s="125"/>
      <c r="E78" s="125"/>
      <c r="F78" s="125"/>
      <c r="G78" s="174"/>
      <c r="H78" s="125"/>
      <c r="I78" s="124"/>
      <c r="J78" s="69">
        <v>0</v>
      </c>
    </row>
    <row r="79" spans="1:10" s="2" customFormat="1" ht="15">
      <c r="A79" s="10">
        <v>6</v>
      </c>
      <c r="B79" s="312" t="s">
        <v>5</v>
      </c>
      <c r="C79" s="313"/>
      <c r="D79" s="313"/>
      <c r="E79" s="313"/>
      <c r="F79" s="313"/>
      <c r="G79" s="313"/>
      <c r="H79" s="313"/>
      <c r="I79" s="314"/>
      <c r="J79" s="68">
        <v>0</v>
      </c>
    </row>
    <row r="80" spans="1:10" s="17" customFormat="1" ht="3" customHeight="1">
      <c r="A80" s="46"/>
      <c r="B80" s="47"/>
      <c r="C80" s="47"/>
      <c r="D80" s="47"/>
      <c r="E80" s="47"/>
      <c r="F80" s="47"/>
      <c r="G80" s="47"/>
      <c r="H80" s="47"/>
      <c r="I80" s="47"/>
      <c r="J80" s="48"/>
    </row>
    <row r="81" spans="1:10" s="2" customFormat="1" ht="15">
      <c r="A81" s="260">
        <v>7</v>
      </c>
      <c r="B81" s="263" t="s">
        <v>65</v>
      </c>
      <c r="C81" s="264"/>
      <c r="D81" s="269" t="s">
        <v>70</v>
      </c>
      <c r="E81" s="270"/>
      <c r="F81" s="270"/>
      <c r="G81" s="270"/>
      <c r="H81" s="270"/>
      <c r="I81" s="271"/>
      <c r="J81" s="70">
        <v>0</v>
      </c>
    </row>
    <row r="82" spans="1:10" s="2" customFormat="1" ht="15">
      <c r="A82" s="261"/>
      <c r="B82" s="265"/>
      <c r="C82" s="266"/>
      <c r="D82" s="272" t="s">
        <v>71</v>
      </c>
      <c r="E82" s="273"/>
      <c r="F82" s="274"/>
      <c r="G82" s="274"/>
      <c r="H82" s="274"/>
      <c r="I82" s="275"/>
      <c r="J82" s="68">
        <v>0</v>
      </c>
    </row>
    <row r="83" spans="1:10" s="2" customFormat="1" ht="15">
      <c r="A83" s="261"/>
      <c r="B83" s="265"/>
      <c r="C83" s="266"/>
      <c r="D83" s="272" t="s">
        <v>72</v>
      </c>
      <c r="E83" s="273"/>
      <c r="F83" s="276"/>
      <c r="G83" s="276"/>
      <c r="H83" s="276"/>
      <c r="I83" s="277"/>
      <c r="J83" s="71">
        <f>IF($J$3="yes",ROUND((SUM(J81:J82)),0),0)</f>
        <v>0</v>
      </c>
    </row>
    <row r="84" spans="1:10" s="2" customFormat="1" ht="15">
      <c r="A84" s="261"/>
      <c r="B84" s="265"/>
      <c r="C84" s="266"/>
      <c r="D84" s="272" t="s">
        <v>73</v>
      </c>
      <c r="E84" s="273"/>
      <c r="F84" s="276"/>
      <c r="G84" s="276"/>
      <c r="H84" s="276"/>
      <c r="I84" s="277"/>
      <c r="J84" s="71">
        <f>IF($J$3="yes",ROUND(J83-J85,0),0)</f>
        <v>0</v>
      </c>
    </row>
    <row r="85" spans="1:10" s="2" customFormat="1" ht="15">
      <c r="A85" s="262"/>
      <c r="B85" s="267"/>
      <c r="C85" s="268"/>
      <c r="D85" s="272" t="s">
        <v>74</v>
      </c>
      <c r="E85" s="273"/>
      <c r="F85" s="276"/>
      <c r="G85" s="276"/>
      <c r="H85" s="276"/>
      <c r="I85" s="277"/>
      <c r="J85" s="71">
        <f>IF('YEAR 1'!J83+'YEAR 2'!J83+'YEAR 3'!J83+'YEAR 4'!J83&gt;25000,0,IF(J83&lt;25000-'YEAR 1'!J85-'YEAR 2'!J85-'YEAR 3'!J85-'YEAR 4'!J85,'YEAR 5'!J83,ROUND(25000-'YEAR 1'!J85-'YEAR 2'!J85-'YEAR 3'!J85-'YEAR 4'!J85,0)))</f>
        <v>0</v>
      </c>
    </row>
    <row r="86" spans="1:10" s="17" customFormat="1" ht="3" customHeight="1">
      <c r="A86" s="46"/>
      <c r="B86" s="47"/>
      <c r="C86" s="47"/>
      <c r="D86" s="47"/>
      <c r="E86" s="47"/>
      <c r="F86" s="47"/>
      <c r="G86" s="47"/>
      <c r="H86" s="47"/>
      <c r="I86" s="47"/>
      <c r="J86" s="48"/>
    </row>
    <row r="87" spans="1:10" s="2" customFormat="1" ht="15">
      <c r="A87" s="260">
        <v>8</v>
      </c>
      <c r="B87" s="263" t="s">
        <v>66</v>
      </c>
      <c r="C87" s="264"/>
      <c r="D87" s="269" t="s">
        <v>75</v>
      </c>
      <c r="E87" s="270"/>
      <c r="F87" s="270"/>
      <c r="G87" s="270"/>
      <c r="H87" s="270"/>
      <c r="I87" s="271"/>
      <c r="J87" s="70">
        <v>0</v>
      </c>
    </row>
    <row r="88" spans="1:10" s="2" customFormat="1" ht="15">
      <c r="A88" s="261"/>
      <c r="B88" s="265"/>
      <c r="C88" s="266"/>
      <c r="D88" s="272" t="s">
        <v>76</v>
      </c>
      <c r="E88" s="273"/>
      <c r="F88" s="274"/>
      <c r="G88" s="274"/>
      <c r="H88" s="274"/>
      <c r="I88" s="275"/>
      <c r="J88" s="68">
        <v>0</v>
      </c>
    </row>
    <row r="89" spans="1:10" s="2" customFormat="1" ht="15">
      <c r="A89" s="261"/>
      <c r="B89" s="265"/>
      <c r="C89" s="266"/>
      <c r="D89" s="272" t="s">
        <v>77</v>
      </c>
      <c r="E89" s="273"/>
      <c r="F89" s="276"/>
      <c r="G89" s="276"/>
      <c r="H89" s="276"/>
      <c r="I89" s="277"/>
      <c r="J89" s="71">
        <f>IF($J$3="yes",ROUND((SUM(J87:J88)),0),0)</f>
        <v>0</v>
      </c>
    </row>
    <row r="90" spans="1:10" s="2" customFormat="1" ht="15">
      <c r="A90" s="261"/>
      <c r="B90" s="265"/>
      <c r="C90" s="266"/>
      <c r="D90" s="272" t="s">
        <v>78</v>
      </c>
      <c r="E90" s="273"/>
      <c r="F90" s="276"/>
      <c r="G90" s="276"/>
      <c r="H90" s="276"/>
      <c r="I90" s="277"/>
      <c r="J90" s="71">
        <f>IF($J$3="yes",ROUND(J89-J91,0),0)</f>
        <v>0</v>
      </c>
    </row>
    <row r="91" spans="1:10" s="2" customFormat="1" ht="15">
      <c r="A91" s="262"/>
      <c r="B91" s="267"/>
      <c r="C91" s="268"/>
      <c r="D91" s="272" t="s">
        <v>79</v>
      </c>
      <c r="E91" s="273"/>
      <c r="F91" s="276"/>
      <c r="G91" s="276"/>
      <c r="H91" s="276"/>
      <c r="I91" s="277"/>
      <c r="J91" s="71">
        <f>IF('YEAR 1'!J89+'YEAR 2'!J89+'YEAR 3'!J89+'YEAR 4'!J89&gt;25000,0,IF(J89&lt;25000-'YEAR 1'!J91-'YEAR 2'!J91-'YEAR 3'!J91-'YEAR 4'!J91,'YEAR 5'!J89,ROUND(25000-'YEAR 1'!J91-'YEAR 2'!J91-'YEAR 3'!J91-'YEAR 4'!J91,0)))</f>
        <v>0</v>
      </c>
    </row>
    <row r="92" spans="1:10" s="17" customFormat="1" ht="3" customHeight="1">
      <c r="A92" s="46"/>
      <c r="B92" s="47"/>
      <c r="C92" s="47"/>
      <c r="D92" s="47"/>
      <c r="E92" s="47"/>
      <c r="F92" s="47"/>
      <c r="G92" s="47"/>
      <c r="H92" s="47"/>
      <c r="I92" s="47"/>
      <c r="J92" s="48"/>
    </row>
    <row r="93" spans="1:10" s="2" customFormat="1" ht="15">
      <c r="A93" s="260">
        <v>9</v>
      </c>
      <c r="B93" s="263" t="s">
        <v>67</v>
      </c>
      <c r="C93" s="264"/>
      <c r="D93" s="269" t="s">
        <v>80</v>
      </c>
      <c r="E93" s="270"/>
      <c r="F93" s="270"/>
      <c r="G93" s="270"/>
      <c r="H93" s="270"/>
      <c r="I93" s="271"/>
      <c r="J93" s="70">
        <v>0</v>
      </c>
    </row>
    <row r="94" spans="1:10" s="2" customFormat="1" ht="15">
      <c r="A94" s="261"/>
      <c r="B94" s="265"/>
      <c r="C94" s="266"/>
      <c r="D94" s="272" t="s">
        <v>81</v>
      </c>
      <c r="E94" s="273"/>
      <c r="F94" s="274"/>
      <c r="G94" s="274"/>
      <c r="H94" s="274"/>
      <c r="I94" s="275"/>
      <c r="J94" s="68">
        <v>0</v>
      </c>
    </row>
    <row r="95" spans="1:10" s="2" customFormat="1" ht="15">
      <c r="A95" s="261"/>
      <c r="B95" s="265"/>
      <c r="C95" s="266"/>
      <c r="D95" s="272" t="s">
        <v>82</v>
      </c>
      <c r="E95" s="273"/>
      <c r="F95" s="276"/>
      <c r="G95" s="276"/>
      <c r="H95" s="276"/>
      <c r="I95" s="277"/>
      <c r="J95" s="71">
        <f>IF($J$3="yes",ROUND((SUM(J93:J94)),0),0)</f>
        <v>0</v>
      </c>
    </row>
    <row r="96" spans="1:10" s="2" customFormat="1" ht="15">
      <c r="A96" s="261"/>
      <c r="B96" s="265"/>
      <c r="C96" s="266"/>
      <c r="D96" s="272" t="s">
        <v>83</v>
      </c>
      <c r="E96" s="273"/>
      <c r="F96" s="276"/>
      <c r="G96" s="276"/>
      <c r="H96" s="276"/>
      <c r="I96" s="277"/>
      <c r="J96" s="71">
        <f>IF($J$3="yes",ROUND(J95-J97,0),0)</f>
        <v>0</v>
      </c>
    </row>
    <row r="97" spans="1:10" s="2" customFormat="1" ht="15">
      <c r="A97" s="262"/>
      <c r="B97" s="267"/>
      <c r="C97" s="268"/>
      <c r="D97" s="272" t="s">
        <v>84</v>
      </c>
      <c r="E97" s="273"/>
      <c r="F97" s="276"/>
      <c r="G97" s="276"/>
      <c r="H97" s="276"/>
      <c r="I97" s="277"/>
      <c r="J97" s="71">
        <f>IF('YEAR 1'!J95+'YEAR 2'!J95+'YEAR 3'!J95+'YEAR 4'!J95&gt;25000,0,IF(J95&lt;25000-'YEAR 1'!J97-'YEAR 2'!J97-'YEAR 3'!J97-'YEAR 4'!J97,'YEAR 5'!J95,ROUND(25000-'YEAR 1'!J97-'YEAR 2'!J97-'YEAR 3'!J97-'YEAR 4'!J97,0)))</f>
        <v>0</v>
      </c>
    </row>
    <row r="98" spans="1:10" s="2" customFormat="1" ht="3" customHeight="1">
      <c r="A98" s="12"/>
      <c r="B98" s="9"/>
      <c r="C98" s="27"/>
      <c r="D98" s="27"/>
      <c r="E98" s="27"/>
      <c r="F98" s="27"/>
      <c r="G98" s="27"/>
      <c r="H98" s="27"/>
      <c r="I98" s="27"/>
      <c r="J98" s="51"/>
    </row>
    <row r="99" spans="1:10" s="2" customFormat="1" ht="15">
      <c r="A99" s="260">
        <v>10</v>
      </c>
      <c r="B99" s="263" t="s">
        <v>125</v>
      </c>
      <c r="C99" s="264"/>
      <c r="D99" s="269" t="s">
        <v>126</v>
      </c>
      <c r="E99" s="270"/>
      <c r="F99" s="270"/>
      <c r="G99" s="270"/>
      <c r="H99" s="270"/>
      <c r="I99" s="271"/>
      <c r="J99" s="70">
        <v>0</v>
      </c>
    </row>
    <row r="100" spans="1:10" s="2" customFormat="1" ht="15">
      <c r="A100" s="261"/>
      <c r="B100" s="265"/>
      <c r="C100" s="266"/>
      <c r="D100" s="272" t="s">
        <v>127</v>
      </c>
      <c r="E100" s="273"/>
      <c r="F100" s="274"/>
      <c r="G100" s="274"/>
      <c r="H100" s="274"/>
      <c r="I100" s="275"/>
      <c r="J100" s="68">
        <v>0</v>
      </c>
    </row>
    <row r="101" spans="1:10" s="2" customFormat="1" ht="15">
      <c r="A101" s="261"/>
      <c r="B101" s="265"/>
      <c r="C101" s="266"/>
      <c r="D101" s="272" t="s">
        <v>128</v>
      </c>
      <c r="E101" s="273"/>
      <c r="F101" s="276"/>
      <c r="G101" s="276"/>
      <c r="H101" s="276"/>
      <c r="I101" s="277"/>
      <c r="J101" s="71">
        <f>IF($J$3="yes",ROUND((SUM(J99:J100)),0),0)</f>
        <v>0</v>
      </c>
    </row>
    <row r="102" spans="1:10" s="2" customFormat="1" ht="15">
      <c r="A102" s="261"/>
      <c r="B102" s="265"/>
      <c r="C102" s="266"/>
      <c r="D102" s="272" t="s">
        <v>129</v>
      </c>
      <c r="E102" s="273"/>
      <c r="F102" s="276"/>
      <c r="G102" s="276"/>
      <c r="H102" s="276"/>
      <c r="I102" s="277"/>
      <c r="J102" s="71">
        <f>IF($J$3="yes",ROUND(J101-J103,0),0)</f>
        <v>0</v>
      </c>
    </row>
    <row r="103" spans="1:10" s="2" customFormat="1" ht="15">
      <c r="A103" s="262"/>
      <c r="B103" s="267"/>
      <c r="C103" s="268"/>
      <c r="D103" s="272" t="s">
        <v>130</v>
      </c>
      <c r="E103" s="273"/>
      <c r="F103" s="276"/>
      <c r="G103" s="276"/>
      <c r="H103" s="276"/>
      <c r="I103" s="277"/>
      <c r="J103" s="71">
        <f>IF('YEAR 1'!J101+'YEAR 2'!J101+'YEAR 3'!J101+'YEAR 4'!J101&gt;25000,0,IF(J101&lt;25000-'YEAR 1'!J103-'YEAR 2'!J103-'YEAR 3'!J103-'YEAR 4'!J103,'YEAR 5'!J101,ROUND(25000-'YEAR 1'!J103-'YEAR 2'!J103-'YEAR 3'!J103-'YEAR 4'!J103,0)))</f>
        <v>0</v>
      </c>
    </row>
    <row r="104" spans="1:10" s="2" customFormat="1" ht="3" customHeight="1">
      <c r="A104" s="12"/>
      <c r="B104" s="9"/>
      <c r="C104" s="27"/>
      <c r="D104" s="27"/>
      <c r="E104" s="27"/>
      <c r="F104" s="27"/>
      <c r="G104" s="27"/>
      <c r="H104" s="27"/>
      <c r="I104" s="27"/>
      <c r="J104" s="51"/>
    </row>
    <row r="105" spans="1:10" s="2" customFormat="1" ht="18" customHeight="1" thickBot="1">
      <c r="A105" s="278" t="s">
        <v>49</v>
      </c>
      <c r="B105" s="279"/>
      <c r="C105" s="279"/>
      <c r="D105" s="279"/>
      <c r="E105" s="279"/>
      <c r="F105" s="279"/>
      <c r="G105" s="279"/>
      <c r="H105" s="279"/>
      <c r="I105" s="280"/>
      <c r="J105" s="72">
        <f>IF($J$3="yes",ROUND((SUM(J74:J79,J83,J89,J95,J101)),0),0)</f>
        <v>0</v>
      </c>
    </row>
    <row r="106" spans="1:10" s="2" customFormat="1" ht="12" customHeight="1">
      <c r="A106" s="285" t="s">
        <v>43</v>
      </c>
      <c r="B106" s="286"/>
      <c r="C106" s="286"/>
      <c r="D106" s="286"/>
      <c r="E106" s="286"/>
      <c r="F106" s="286"/>
      <c r="G106" s="286"/>
      <c r="H106" s="286"/>
      <c r="I106" s="286"/>
      <c r="J106" s="287"/>
    </row>
    <row r="107" spans="1:10" s="17" customFormat="1" ht="18" customHeight="1" thickBot="1">
      <c r="A107" s="288"/>
      <c r="B107" s="289"/>
      <c r="C107" s="289"/>
      <c r="D107" s="289"/>
      <c r="E107" s="289"/>
      <c r="F107" s="289"/>
      <c r="G107" s="289"/>
      <c r="H107" s="289"/>
      <c r="I107" s="289"/>
      <c r="J107" s="290"/>
    </row>
    <row r="108" spans="1:10" s="2" customFormat="1" ht="18" customHeight="1" thickBot="1">
      <c r="A108" s="303" t="s">
        <v>50</v>
      </c>
      <c r="B108" s="304"/>
      <c r="C108" s="304"/>
      <c r="D108" s="304"/>
      <c r="E108" s="304"/>
      <c r="F108" s="304"/>
      <c r="G108" s="304"/>
      <c r="H108" s="304"/>
      <c r="I108" s="305"/>
      <c r="J108" s="74">
        <f>IF($J$3="yes",ROUND((SUM(J105,J71,J63,J57,J47)),0),0)</f>
        <v>0</v>
      </c>
    </row>
    <row r="109" spans="1:10" s="2" customFormat="1" ht="12" customHeight="1">
      <c r="A109" s="285" t="s">
        <v>32</v>
      </c>
      <c r="B109" s="286"/>
      <c r="C109" s="286"/>
      <c r="D109" s="286"/>
      <c r="E109" s="286"/>
      <c r="F109" s="286"/>
      <c r="G109" s="286"/>
      <c r="H109" s="286"/>
      <c r="I109" s="286"/>
      <c r="J109" s="287"/>
    </row>
    <row r="110" spans="1:10" s="17" customFormat="1" ht="18" customHeight="1" thickBot="1">
      <c r="A110" s="288"/>
      <c r="B110" s="289"/>
      <c r="C110" s="289"/>
      <c r="D110" s="289"/>
      <c r="E110" s="289"/>
      <c r="F110" s="289"/>
      <c r="G110" s="289"/>
      <c r="H110" s="289"/>
      <c r="I110" s="289"/>
      <c r="J110" s="290"/>
    </row>
    <row r="111" spans="1:10" s="2" customFormat="1" ht="14.25" customHeight="1">
      <c r="A111" s="37">
        <v>1</v>
      </c>
      <c r="B111" s="309" t="s">
        <v>33</v>
      </c>
      <c r="C111" s="310"/>
      <c r="D111" s="310"/>
      <c r="E111" s="310"/>
      <c r="F111" s="310"/>
      <c r="G111" s="310"/>
      <c r="H111" s="310"/>
      <c r="I111" s="311"/>
      <c r="J111" s="151">
        <f>IF($J$3="yes",ROUND((J108-(J84+J90+J96+J102+J78+J71+J57)),0),0)</f>
        <v>0</v>
      </c>
    </row>
    <row r="112" spans="1:10" s="2" customFormat="1" ht="14.25" customHeight="1">
      <c r="A112" s="10">
        <v>2</v>
      </c>
      <c r="B112" s="272" t="s">
        <v>40</v>
      </c>
      <c r="C112" s="273"/>
      <c r="D112" s="273"/>
      <c r="E112" s="273"/>
      <c r="F112" s="273"/>
      <c r="G112" s="273"/>
      <c r="H112" s="273"/>
      <c r="I112" s="281"/>
      <c r="J112" s="153"/>
    </row>
    <row r="113" spans="1:10" s="2" customFormat="1" ht="3" customHeight="1">
      <c r="A113" s="11"/>
      <c r="B113" s="30"/>
      <c r="C113" s="31"/>
      <c r="D113" s="30"/>
      <c r="E113" s="30"/>
      <c r="F113" s="27"/>
      <c r="G113" s="27"/>
      <c r="H113" s="27"/>
      <c r="I113" s="27"/>
      <c r="J113" s="38"/>
    </row>
    <row r="114" spans="1:10" s="2" customFormat="1" ht="18" customHeight="1" thickBot="1">
      <c r="A114" s="306" t="s">
        <v>35</v>
      </c>
      <c r="B114" s="307"/>
      <c r="C114" s="307"/>
      <c r="D114" s="307"/>
      <c r="E114" s="307"/>
      <c r="F114" s="307"/>
      <c r="G114" s="307"/>
      <c r="H114" s="307"/>
      <c r="I114" s="308"/>
      <c r="J114" s="74">
        <f>IF($J$3="yes",(IF(OR(J112=0.1,J112=0.15),(ROUND(J112*J108,0)),(ROUND(J112*J111,0)))),0)</f>
        <v>0</v>
      </c>
    </row>
    <row r="115" spans="1:10" s="2" customFormat="1" ht="12" customHeight="1">
      <c r="A115" s="285" t="s">
        <v>41</v>
      </c>
      <c r="B115" s="286"/>
      <c r="C115" s="286"/>
      <c r="D115" s="286"/>
      <c r="E115" s="286"/>
      <c r="F115" s="286"/>
      <c r="G115" s="286"/>
      <c r="H115" s="286"/>
      <c r="I115" s="286"/>
      <c r="J115" s="287"/>
    </row>
    <row r="116" spans="1:10" s="17" customFormat="1" ht="18" customHeight="1" thickBot="1">
      <c r="A116" s="288"/>
      <c r="B116" s="289"/>
      <c r="C116" s="289"/>
      <c r="D116" s="289"/>
      <c r="E116" s="289"/>
      <c r="F116" s="289"/>
      <c r="G116" s="289"/>
      <c r="H116" s="289"/>
      <c r="I116" s="289"/>
      <c r="J116" s="290"/>
    </row>
    <row r="117" spans="1:10" s="2" customFormat="1" ht="18" customHeight="1" thickBot="1">
      <c r="A117" s="303" t="s">
        <v>34</v>
      </c>
      <c r="B117" s="304"/>
      <c r="C117" s="304"/>
      <c r="D117" s="304"/>
      <c r="E117" s="304"/>
      <c r="F117" s="304"/>
      <c r="G117" s="304"/>
      <c r="H117" s="304"/>
      <c r="I117" s="305"/>
      <c r="J117" s="74">
        <f>IF($J$3="yes",ROUND(J114+J108,0),0)</f>
        <v>0</v>
      </c>
    </row>
    <row r="118" spans="1:10" s="2" customFormat="1" ht="12" customHeight="1">
      <c r="A118" s="285" t="s">
        <v>42</v>
      </c>
      <c r="B118" s="286"/>
      <c r="C118" s="286"/>
      <c r="D118" s="286"/>
      <c r="E118" s="286"/>
      <c r="F118" s="286"/>
      <c r="G118" s="286"/>
      <c r="H118" s="286"/>
      <c r="I118" s="286"/>
      <c r="J118" s="287"/>
    </row>
    <row r="119" spans="1:10" s="17" customFormat="1" ht="18" customHeight="1" thickBot="1">
      <c r="A119" s="291"/>
      <c r="B119" s="292"/>
      <c r="C119" s="292"/>
      <c r="D119" s="292"/>
      <c r="E119" s="292"/>
      <c r="F119" s="292"/>
      <c r="G119" s="292"/>
      <c r="H119" s="292"/>
      <c r="I119" s="292"/>
      <c r="J119" s="293"/>
    </row>
    <row r="120" spans="1:10" s="3" customFormat="1" ht="18" customHeight="1" thickBot="1">
      <c r="A120" s="297" t="s">
        <v>24</v>
      </c>
      <c r="B120" s="298"/>
      <c r="C120" s="298"/>
      <c r="D120" s="298"/>
      <c r="E120" s="298"/>
      <c r="F120" s="298"/>
      <c r="G120" s="298"/>
      <c r="H120" s="298"/>
      <c r="I120" s="299"/>
      <c r="J120" s="76">
        <v>0</v>
      </c>
    </row>
    <row r="121" spans="1:10" s="2" customFormat="1" ht="12" customHeight="1">
      <c r="A121" s="285" t="s">
        <v>25</v>
      </c>
      <c r="B121" s="286"/>
      <c r="C121" s="286"/>
      <c r="D121" s="286"/>
      <c r="E121" s="286"/>
      <c r="F121" s="286"/>
      <c r="G121" s="286"/>
      <c r="H121" s="286"/>
      <c r="I121" s="286"/>
      <c r="J121" s="287"/>
    </row>
    <row r="122" spans="1:10" s="17" customFormat="1" ht="18" customHeight="1" thickBot="1">
      <c r="A122" s="291"/>
      <c r="B122" s="292"/>
      <c r="C122" s="292"/>
      <c r="D122" s="292"/>
      <c r="E122" s="292"/>
      <c r="F122" s="292"/>
      <c r="G122" s="292"/>
      <c r="H122" s="292"/>
      <c r="I122" s="292"/>
      <c r="J122" s="293"/>
    </row>
    <row r="123" spans="1:12" ht="33.75" customHeight="1" thickBot="1">
      <c r="A123" s="300" t="s">
        <v>26</v>
      </c>
      <c r="B123" s="301"/>
      <c r="C123" s="301"/>
      <c r="D123" s="301"/>
      <c r="E123" s="301"/>
      <c r="F123" s="301"/>
      <c r="G123" s="301"/>
      <c r="H123" s="301"/>
      <c r="I123" s="302"/>
      <c r="J123" s="75">
        <f>IF($J$3="yes",ROUND(J117-J120,0),0)</f>
        <v>0</v>
      </c>
      <c r="L123" s="53"/>
    </row>
    <row r="125" spans="2:13" ht="18.75">
      <c r="B125" s="258"/>
      <c r="C125" s="258"/>
      <c r="D125" s="259" t="s">
        <v>144</v>
      </c>
      <c r="E125" s="259"/>
      <c r="M125" s="13">
        <v>0.55</v>
      </c>
    </row>
    <row r="126" ht="12.75">
      <c r="M126" s="13">
        <v>0.52</v>
      </c>
    </row>
    <row r="127" ht="12.75">
      <c r="M127" s="13">
        <v>0.5</v>
      </c>
    </row>
    <row r="128" ht="12.75">
      <c r="M128" s="13">
        <v>0.49</v>
      </c>
    </row>
    <row r="129" ht="12.75">
      <c r="M129" s="13">
        <v>0.48</v>
      </c>
    </row>
    <row r="130" ht="12.75">
      <c r="M130" s="13">
        <v>0.47</v>
      </c>
    </row>
    <row r="131" ht="12.75">
      <c r="M131" s="13">
        <v>0.325</v>
      </c>
    </row>
    <row r="132" ht="12.75">
      <c r="M132" s="13">
        <v>0.315</v>
      </c>
    </row>
    <row r="133" ht="12.75">
      <c r="M133" s="13">
        <v>0.3</v>
      </c>
    </row>
    <row r="134" ht="12.75">
      <c r="M134" s="13">
        <v>0.26</v>
      </c>
    </row>
    <row r="135" ht="12.75">
      <c r="M135" s="13">
        <v>0.15</v>
      </c>
    </row>
    <row r="136" ht="12.75">
      <c r="M136" s="13">
        <v>0.1</v>
      </c>
    </row>
    <row r="137" ht="12.75">
      <c r="M137" s="13">
        <v>0.08</v>
      </c>
    </row>
    <row r="138" ht="12.75">
      <c r="M138" s="13">
        <v>0</v>
      </c>
    </row>
  </sheetData>
  <sheetProtection sheet="1" selectLockedCells="1"/>
  <mergeCells count="103">
    <mergeCell ref="A99:A103"/>
    <mergeCell ref="B99:C103"/>
    <mergeCell ref="D99:I99"/>
    <mergeCell ref="D100:I100"/>
    <mergeCell ref="D101:I101"/>
    <mergeCell ref="D102:I102"/>
    <mergeCell ref="D103:I103"/>
    <mergeCell ref="G50:H50"/>
    <mergeCell ref="G51:H51"/>
    <mergeCell ref="C51:D51"/>
    <mergeCell ref="E51:F51"/>
    <mergeCell ref="J3:J4"/>
    <mergeCell ref="J49:J50"/>
    <mergeCell ref="I3:I5"/>
    <mergeCell ref="G3:H3"/>
    <mergeCell ref="G4:H4"/>
    <mergeCell ref="G5:H5"/>
    <mergeCell ref="I49:I51"/>
    <mergeCell ref="G49:H49"/>
    <mergeCell ref="E5:F5"/>
    <mergeCell ref="A121:J122"/>
    <mergeCell ref="D84:I84"/>
    <mergeCell ref="D85:I85"/>
    <mergeCell ref="A105:I105"/>
    <mergeCell ref="A106:J107"/>
    <mergeCell ref="C49:D49"/>
    <mergeCell ref="E49:F49"/>
    <mergeCell ref="C50:D50"/>
    <mergeCell ref="E50:F50"/>
    <mergeCell ref="A123:I123"/>
    <mergeCell ref="A115:J116"/>
    <mergeCell ref="A117:I117"/>
    <mergeCell ref="A118:J119"/>
    <mergeCell ref="A120:I120"/>
    <mergeCell ref="A109:J110"/>
    <mergeCell ref="B111:I111"/>
    <mergeCell ref="B112:I112"/>
    <mergeCell ref="A93:A97"/>
    <mergeCell ref="B74:I74"/>
    <mergeCell ref="B75:I75"/>
    <mergeCell ref="B76:I76"/>
    <mergeCell ref="B77:I77"/>
    <mergeCell ref="B79:I79"/>
    <mergeCell ref="A81:A85"/>
    <mergeCell ref="B81:C85"/>
    <mergeCell ref="D81:I81"/>
    <mergeCell ref="D82:I82"/>
    <mergeCell ref="D83:I83"/>
    <mergeCell ref="B66:I66"/>
    <mergeCell ref="B67:I67"/>
    <mergeCell ref="B68:I68"/>
    <mergeCell ref="B69:I69"/>
    <mergeCell ref="A71:I71"/>
    <mergeCell ref="A72:J73"/>
    <mergeCell ref="A57:I57"/>
    <mergeCell ref="A58:J59"/>
    <mergeCell ref="B60:I60"/>
    <mergeCell ref="B61:I61"/>
    <mergeCell ref="A63:I63"/>
    <mergeCell ref="A64:J65"/>
    <mergeCell ref="B42:I42"/>
    <mergeCell ref="B43:I43"/>
    <mergeCell ref="A45:I45"/>
    <mergeCell ref="A47:I47"/>
    <mergeCell ref="A52:J53"/>
    <mergeCell ref="B55:I55"/>
    <mergeCell ref="A48:J48"/>
    <mergeCell ref="A50:B50"/>
    <mergeCell ref="A49:B49"/>
    <mergeCell ref="A51:B51"/>
    <mergeCell ref="A6:J7"/>
    <mergeCell ref="A19:J20"/>
    <mergeCell ref="A36:I36"/>
    <mergeCell ref="A37:J38"/>
    <mergeCell ref="B39:I39"/>
    <mergeCell ref="B41:I41"/>
    <mergeCell ref="A1:J1"/>
    <mergeCell ref="A2:J2"/>
    <mergeCell ref="A4:B4"/>
    <mergeCell ref="A5:B5"/>
    <mergeCell ref="A3:B3"/>
    <mergeCell ref="C3:D3"/>
    <mergeCell ref="E3:F3"/>
    <mergeCell ref="C4:D4"/>
    <mergeCell ref="E4:F4"/>
    <mergeCell ref="C5:D5"/>
    <mergeCell ref="A87:A91"/>
    <mergeCell ref="B87:C91"/>
    <mergeCell ref="D87:I87"/>
    <mergeCell ref="D88:I88"/>
    <mergeCell ref="D89:I89"/>
    <mergeCell ref="D90:I90"/>
    <mergeCell ref="D91:I91"/>
    <mergeCell ref="B125:C125"/>
    <mergeCell ref="D125:E125"/>
    <mergeCell ref="B93:C97"/>
    <mergeCell ref="D93:I93"/>
    <mergeCell ref="D94:I94"/>
    <mergeCell ref="D95:I95"/>
    <mergeCell ref="D96:I96"/>
    <mergeCell ref="D97:I97"/>
    <mergeCell ref="A114:I114"/>
    <mergeCell ref="A108:I108"/>
  </mergeCells>
  <dataValidations count="1">
    <dataValidation type="whole" operator="notBetween" allowBlank="1" showInputMessage="1" showErrorMessage="1" sqref="J54:J55">
      <formula1>1</formula1>
      <formula2>4999</formula2>
    </dataValidation>
  </dataValidations>
  <printOptions horizontalCentered="1" verticalCentered="1"/>
  <pageMargins left="0.25" right="0.25" top="0.25" bottom="0.51" header="0.3" footer="0.19"/>
  <pageSetup fitToHeight="2" horizontalDpi="600" verticalDpi="600" orientation="portrait" scale="50"/>
  <headerFooter>
    <oddFooter>&amp;R&amp;12Grant Proposal Budget
Year 5
Page &amp;P of &amp;N</oddFooter>
  </headerFooter>
  <rowBreaks count="1" manualBreakCount="1">
    <brk id="47" max="9" man="1"/>
  </rowBreaks>
  <legacyDrawing r:id="rId2"/>
</worksheet>
</file>

<file path=xl/worksheets/sheet7.xml><?xml version="1.0" encoding="utf-8"?>
<worksheet xmlns="http://schemas.openxmlformats.org/spreadsheetml/2006/main" xmlns:r="http://schemas.openxmlformats.org/officeDocument/2006/relationships">
  <sheetPr codeName="Sheet7">
    <tabColor rgb="FF7030A0"/>
  </sheetPr>
  <dimension ref="A1:BH132"/>
  <sheetViews>
    <sheetView showGridLines="0" zoomScale="85" zoomScaleNormal="85" zoomScalePageLayoutView="0" workbookViewId="0" topLeftCell="A1">
      <pane ySplit="5" topLeftCell="A6" activePane="bottomLeft" state="frozen"/>
      <selection pane="topLeft" activeCell="A1" sqref="A1"/>
      <selection pane="bottomLeft" activeCell="A126" sqref="A126"/>
    </sheetView>
  </sheetViews>
  <sheetFormatPr defaultColWidth="9.140625" defaultRowHeight="12.75"/>
  <cols>
    <col min="1" max="1" width="5.140625" style="1" customWidth="1"/>
    <col min="2" max="3" width="25.7109375" style="1" customWidth="1"/>
    <col min="4" max="8" width="12.7109375" style="1" customWidth="1"/>
    <col min="9" max="12" width="20.7109375" style="1" customWidth="1"/>
    <col min="13" max="13" width="20.7109375" style="1" hidden="1" customWidth="1"/>
    <col min="14" max="18" width="20.7109375" style="1" customWidth="1"/>
    <col min="19" max="19" width="25.7109375" style="1" customWidth="1"/>
    <col min="20" max="20" width="9.140625" style="1" customWidth="1"/>
    <col min="21" max="21" width="10.140625" style="1" customWidth="1"/>
    <col min="22" max="22" width="9.140625" style="1" hidden="1" customWidth="1"/>
    <col min="23" max="23" width="9.140625" style="1" customWidth="1"/>
    <col min="24" max="24" width="11.421875" style="1" bestFit="1" customWidth="1"/>
    <col min="25" max="16384" width="9.140625" style="1" customWidth="1"/>
  </cols>
  <sheetData>
    <row r="1" spans="1:19" ht="42" customHeight="1" thickBot="1">
      <c r="A1" s="315" t="s">
        <v>132</v>
      </c>
      <c r="B1" s="316"/>
      <c r="C1" s="316"/>
      <c r="D1" s="316"/>
      <c r="E1" s="316"/>
      <c r="F1" s="316"/>
      <c r="G1" s="316"/>
      <c r="H1" s="316"/>
      <c r="I1" s="316"/>
      <c r="J1" s="316"/>
      <c r="K1" s="316"/>
      <c r="L1" s="316"/>
      <c r="M1" s="316"/>
      <c r="N1" s="316"/>
      <c r="O1" s="316"/>
      <c r="P1" s="316"/>
      <c r="Q1" s="316"/>
      <c r="R1" s="316"/>
      <c r="S1" s="317"/>
    </row>
    <row r="2" spans="1:19" ht="109.5" customHeight="1" thickBot="1">
      <c r="A2" s="335" t="s">
        <v>101</v>
      </c>
      <c r="B2" s="389"/>
      <c r="C2" s="389"/>
      <c r="D2" s="389"/>
      <c r="E2" s="389"/>
      <c r="F2" s="389"/>
      <c r="G2" s="389"/>
      <c r="H2" s="389"/>
      <c r="I2" s="389"/>
      <c r="J2" s="389"/>
      <c r="K2" s="389"/>
      <c r="L2" s="389"/>
      <c r="M2" s="389"/>
      <c r="N2" s="389"/>
      <c r="O2" s="389"/>
      <c r="P2" s="389"/>
      <c r="Q2" s="389"/>
      <c r="R2" s="389"/>
      <c r="S2" s="390"/>
    </row>
    <row r="3" spans="1:19" s="18" customFormat="1" ht="30.75" customHeight="1" thickBot="1">
      <c r="A3" s="318" t="s">
        <v>121</v>
      </c>
      <c r="B3" s="319"/>
      <c r="C3" s="346">
        <f>'YEAR 1'!C3:D3</f>
        <v>0</v>
      </c>
      <c r="D3" s="347"/>
      <c r="E3" s="320" t="s">
        <v>85</v>
      </c>
      <c r="F3" s="321"/>
      <c r="G3" s="348">
        <f>'YEAR 1'!G3:H3</f>
        <v>0</v>
      </c>
      <c r="H3" s="419"/>
      <c r="I3" s="349"/>
      <c r="J3" s="404"/>
      <c r="K3" s="405"/>
      <c r="L3" s="405"/>
      <c r="M3" s="384"/>
      <c r="N3" s="377" t="str">
        <f>IF($J$4&gt;0,"yes","no")</f>
        <v>no</v>
      </c>
      <c r="O3" s="377" t="str">
        <f>IF($J$4&gt;1,"yes","no")</f>
        <v>no</v>
      </c>
      <c r="P3" s="377" t="str">
        <f>IF($J$4&gt;2,"yes","no")</f>
        <v>no</v>
      </c>
      <c r="Q3" s="377" t="str">
        <f>IF($J$4&gt;3,"yes","no")</f>
        <v>no</v>
      </c>
      <c r="R3" s="377" t="str">
        <f>IF($J$4&gt;4,"yes","no")</f>
        <v>no</v>
      </c>
      <c r="S3" s="462" t="s">
        <v>62</v>
      </c>
    </row>
    <row r="4" spans="1:19" ht="30.75" customHeight="1" thickBot="1">
      <c r="A4" s="318" t="s">
        <v>37</v>
      </c>
      <c r="B4" s="319"/>
      <c r="C4" s="346">
        <f>'YEAR 1'!C4:D4</f>
        <v>0</v>
      </c>
      <c r="D4" s="347"/>
      <c r="E4" s="320" t="s">
        <v>31</v>
      </c>
      <c r="F4" s="321"/>
      <c r="G4" s="352">
        <f>'YEAR 1'!G4:H4</f>
        <v>0</v>
      </c>
      <c r="H4" s="420"/>
      <c r="I4" s="353"/>
      <c r="J4" s="406"/>
      <c r="K4" s="407"/>
      <c r="L4" s="407"/>
      <c r="M4" s="385"/>
      <c r="N4" s="378"/>
      <c r="O4" s="378"/>
      <c r="P4" s="378"/>
      <c r="Q4" s="378"/>
      <c r="R4" s="378"/>
      <c r="S4" s="463"/>
    </row>
    <row r="5" spans="1:19" ht="30.75" customHeight="1" thickBot="1">
      <c r="A5" s="318" t="s">
        <v>0</v>
      </c>
      <c r="B5" s="319"/>
      <c r="C5" s="415">
        <f>'YEAR 1'!C5:D5</f>
        <v>0</v>
      </c>
      <c r="D5" s="416"/>
      <c r="E5" s="320" t="s">
        <v>36</v>
      </c>
      <c r="F5" s="321"/>
      <c r="G5" s="344">
        <f>'YEAR 1'!G5:H5</f>
        <v>0</v>
      </c>
      <c r="H5" s="414"/>
      <c r="I5" s="345"/>
      <c r="J5" s="408"/>
      <c r="K5" s="409"/>
      <c r="L5" s="409"/>
      <c r="M5" s="386"/>
      <c r="N5" s="79" t="s">
        <v>86</v>
      </c>
      <c r="O5" s="79" t="s">
        <v>87</v>
      </c>
      <c r="P5" s="79" t="s">
        <v>88</v>
      </c>
      <c r="Q5" s="79" t="s">
        <v>89</v>
      </c>
      <c r="R5" s="79" t="s">
        <v>90</v>
      </c>
      <c r="S5" s="464"/>
    </row>
    <row r="6" spans="1:19" ht="12" customHeight="1">
      <c r="A6" s="371" t="s">
        <v>6</v>
      </c>
      <c r="B6" s="372"/>
      <c r="C6" s="372"/>
      <c r="D6" s="372"/>
      <c r="E6" s="372"/>
      <c r="F6" s="372"/>
      <c r="G6" s="372"/>
      <c r="H6" s="372"/>
      <c r="I6" s="372"/>
      <c r="J6" s="372"/>
      <c r="K6" s="372"/>
      <c r="L6" s="372"/>
      <c r="M6" s="372"/>
      <c r="N6" s="372"/>
      <c r="O6" s="372"/>
      <c r="P6" s="372"/>
      <c r="Q6" s="372"/>
      <c r="R6" s="372"/>
      <c r="S6" s="373"/>
    </row>
    <row r="7" spans="1:19" s="18" customFormat="1" ht="18" customHeight="1" thickBot="1">
      <c r="A7" s="410"/>
      <c r="B7" s="411"/>
      <c r="C7" s="411"/>
      <c r="D7" s="411"/>
      <c r="E7" s="411"/>
      <c r="F7" s="411"/>
      <c r="G7" s="411"/>
      <c r="H7" s="411"/>
      <c r="I7" s="411"/>
      <c r="J7" s="411"/>
      <c r="K7" s="411"/>
      <c r="L7" s="411"/>
      <c r="M7" s="411"/>
      <c r="N7" s="411"/>
      <c r="O7" s="411"/>
      <c r="P7" s="411"/>
      <c r="Q7" s="411"/>
      <c r="R7" s="411"/>
      <c r="S7" s="412"/>
    </row>
    <row r="8" spans="1:19" ht="27" customHeight="1" thickBot="1">
      <c r="A8" s="391"/>
      <c r="B8" s="393" t="s">
        <v>1</v>
      </c>
      <c r="C8" s="393" t="s">
        <v>2</v>
      </c>
      <c r="D8" s="421" t="s">
        <v>29</v>
      </c>
      <c r="E8" s="422"/>
      <c r="F8" s="422"/>
      <c r="G8" s="422"/>
      <c r="H8" s="423"/>
      <c r="I8" s="417" t="s">
        <v>63</v>
      </c>
      <c r="J8" s="417" t="s">
        <v>30</v>
      </c>
      <c r="K8" s="417" t="s">
        <v>124</v>
      </c>
      <c r="L8" s="417" t="s">
        <v>3</v>
      </c>
      <c r="M8" s="417" t="s">
        <v>21</v>
      </c>
      <c r="N8" s="468"/>
      <c r="O8" s="468"/>
      <c r="P8" s="468"/>
      <c r="Q8" s="468"/>
      <c r="R8" s="468"/>
      <c r="S8" s="469"/>
    </row>
    <row r="9" spans="1:19" ht="46.5" customHeight="1" thickBot="1">
      <c r="A9" s="392"/>
      <c r="B9" s="394"/>
      <c r="C9" s="394"/>
      <c r="D9" s="85" t="s">
        <v>56</v>
      </c>
      <c r="E9" s="85" t="s">
        <v>57</v>
      </c>
      <c r="F9" s="85" t="s">
        <v>58</v>
      </c>
      <c r="G9" s="85" t="s">
        <v>59</v>
      </c>
      <c r="H9" s="86" t="s">
        <v>60</v>
      </c>
      <c r="I9" s="418"/>
      <c r="J9" s="418"/>
      <c r="K9" s="418"/>
      <c r="L9" s="418"/>
      <c r="M9" s="418"/>
      <c r="N9" s="470"/>
      <c r="O9" s="470"/>
      <c r="P9" s="470"/>
      <c r="Q9" s="470"/>
      <c r="R9" s="470"/>
      <c r="S9" s="471"/>
    </row>
    <row r="10" spans="1:24" s="2" customFormat="1" ht="30" customHeight="1">
      <c r="A10" s="87">
        <v>1</v>
      </c>
      <c r="B10" s="154">
        <f>'YEAR 1'!B9</f>
        <v>0</v>
      </c>
      <c r="C10" s="84" t="s">
        <v>28</v>
      </c>
      <c r="D10" s="205">
        <f>'YEAR 1'!D9</f>
        <v>0</v>
      </c>
      <c r="E10" s="205">
        <f>'YEAR 2'!D9</f>
        <v>0</v>
      </c>
      <c r="F10" s="205">
        <f>'YEAR 3'!D9</f>
        <v>0</v>
      </c>
      <c r="G10" s="205">
        <f>'YEAR 4'!D9</f>
        <v>0</v>
      </c>
      <c r="H10" s="206">
        <f>'YEAR 5'!D9</f>
        <v>0</v>
      </c>
      <c r="I10" s="88">
        <f>'YEAR 1'!E9</f>
        <v>0</v>
      </c>
      <c r="J10" s="80">
        <f>'YEAR 1'!F9</f>
        <v>0</v>
      </c>
      <c r="K10" s="80">
        <f>'YEAR 1'!G9</f>
        <v>0</v>
      </c>
      <c r="L10" s="59">
        <f>'YEAR 1'!H9</f>
        <v>0</v>
      </c>
      <c r="M10" s="41">
        <f aca="true" t="shared" si="0" ref="M10:M19">$J$5</f>
        <v>0</v>
      </c>
      <c r="N10" s="77">
        <f>'YEAR 1'!J9</f>
        <v>0</v>
      </c>
      <c r="O10" s="77">
        <f>'YEAR 2'!J9</f>
        <v>0</v>
      </c>
      <c r="P10" s="77">
        <f>'YEAR 3'!J9</f>
        <v>0</v>
      </c>
      <c r="Q10" s="77">
        <f>'YEAR 4'!J9</f>
        <v>0</v>
      </c>
      <c r="R10" s="77">
        <f>'YEAR 5'!J9</f>
        <v>0</v>
      </c>
      <c r="S10" s="55">
        <f aca="true" t="shared" si="1" ref="S10:S15">ROUND((SUM(N10:R10)),0)</f>
        <v>0</v>
      </c>
      <c r="X10" s="52"/>
    </row>
    <row r="11" spans="1:19" s="2" customFormat="1" ht="30" customHeight="1">
      <c r="A11" s="87">
        <v>2</v>
      </c>
      <c r="B11" s="154">
        <f>'YEAR 1'!B10</f>
        <v>0</v>
      </c>
      <c r="C11" s="82" t="str">
        <f>'YEAR 1'!C10</f>
        <v>Co-Investigator</v>
      </c>
      <c r="D11" s="205">
        <f>'YEAR 1'!D10</f>
        <v>0</v>
      </c>
      <c r="E11" s="205">
        <f>'YEAR 2'!D10</f>
        <v>0</v>
      </c>
      <c r="F11" s="205">
        <f>'YEAR 3'!D10</f>
        <v>0</v>
      </c>
      <c r="G11" s="205">
        <f>'YEAR 4'!D10</f>
        <v>0</v>
      </c>
      <c r="H11" s="206">
        <f>'YEAR 5'!D10</f>
        <v>0</v>
      </c>
      <c r="I11" s="88">
        <f>'YEAR 1'!E10</f>
        <v>0</v>
      </c>
      <c r="J11" s="80">
        <f>'YEAR 1'!F10</f>
        <v>0</v>
      </c>
      <c r="K11" s="80">
        <f>'YEAR 1'!G10</f>
        <v>0</v>
      </c>
      <c r="L11" s="59">
        <f>'YEAR 1'!H10</f>
        <v>0</v>
      </c>
      <c r="M11" s="28">
        <f t="shared" si="0"/>
        <v>0</v>
      </c>
      <c r="N11" s="77">
        <f>'YEAR 1'!J10</f>
        <v>0</v>
      </c>
      <c r="O11" s="77">
        <f>'YEAR 2'!J10</f>
        <v>0</v>
      </c>
      <c r="P11" s="77">
        <f>'YEAR 3'!J10</f>
        <v>0</v>
      </c>
      <c r="Q11" s="77">
        <f>'YEAR 4'!J10</f>
        <v>0</v>
      </c>
      <c r="R11" s="77">
        <f>'YEAR 5'!J10</f>
        <v>0</v>
      </c>
      <c r="S11" s="55">
        <f t="shared" si="1"/>
        <v>0</v>
      </c>
    </row>
    <row r="12" spans="1:19" s="2" customFormat="1" ht="30" customHeight="1">
      <c r="A12" s="87">
        <v>3</v>
      </c>
      <c r="B12" s="154" t="str">
        <f>'YEAR 1'!B11</f>
        <v> </v>
      </c>
      <c r="C12" s="82" t="str">
        <f>'YEAR 1'!C11</f>
        <v> </v>
      </c>
      <c r="D12" s="205">
        <f>'YEAR 1'!D11</f>
        <v>0</v>
      </c>
      <c r="E12" s="205">
        <f>'YEAR 2'!D11</f>
        <v>0</v>
      </c>
      <c r="F12" s="205">
        <f>'YEAR 3'!D11</f>
        <v>0</v>
      </c>
      <c r="G12" s="205">
        <f>'YEAR 4'!D11</f>
        <v>0</v>
      </c>
      <c r="H12" s="206">
        <f>'YEAR 5'!D11</f>
        <v>0</v>
      </c>
      <c r="I12" s="88">
        <f>'YEAR 1'!E11</f>
        <v>0</v>
      </c>
      <c r="J12" s="80">
        <f>'YEAR 1'!F11</f>
        <v>0</v>
      </c>
      <c r="K12" s="80">
        <f>'YEAR 1'!G11</f>
        <v>0</v>
      </c>
      <c r="L12" s="59">
        <f>'YEAR 1'!H11</f>
        <v>0</v>
      </c>
      <c r="M12" s="28">
        <f t="shared" si="0"/>
        <v>0</v>
      </c>
      <c r="N12" s="77">
        <f>'YEAR 1'!J11</f>
        <v>0</v>
      </c>
      <c r="O12" s="77">
        <f>'YEAR 2'!J11</f>
        <v>0</v>
      </c>
      <c r="P12" s="77">
        <f>'YEAR 3'!J11</f>
        <v>0</v>
      </c>
      <c r="Q12" s="77">
        <f>'YEAR 4'!J11</f>
        <v>0</v>
      </c>
      <c r="R12" s="77">
        <f>'YEAR 5'!J11</f>
        <v>0</v>
      </c>
      <c r="S12" s="55">
        <f t="shared" si="1"/>
        <v>0</v>
      </c>
    </row>
    <row r="13" spans="1:19" s="2" customFormat="1" ht="30" customHeight="1">
      <c r="A13" s="87">
        <v>4</v>
      </c>
      <c r="B13" s="154" t="str">
        <f>'YEAR 1'!B12</f>
        <v> </v>
      </c>
      <c r="C13" s="82" t="str">
        <f>'YEAR 1'!C12</f>
        <v> </v>
      </c>
      <c r="D13" s="205">
        <f>'YEAR 1'!D12</f>
        <v>0</v>
      </c>
      <c r="E13" s="205">
        <f>'YEAR 2'!D12</f>
        <v>0</v>
      </c>
      <c r="F13" s="205">
        <f>'YEAR 3'!D12</f>
        <v>0</v>
      </c>
      <c r="G13" s="205">
        <f>'YEAR 4'!D12</f>
        <v>0</v>
      </c>
      <c r="H13" s="206">
        <f>'YEAR 5'!D12</f>
        <v>0</v>
      </c>
      <c r="I13" s="88">
        <f>'YEAR 1'!E12</f>
        <v>0</v>
      </c>
      <c r="J13" s="80">
        <f>'YEAR 1'!F12</f>
        <v>0</v>
      </c>
      <c r="K13" s="80">
        <f>'YEAR 1'!G12</f>
        <v>0</v>
      </c>
      <c r="L13" s="59">
        <f>'YEAR 1'!H12</f>
        <v>0</v>
      </c>
      <c r="M13" s="28">
        <f t="shared" si="0"/>
        <v>0</v>
      </c>
      <c r="N13" s="77">
        <f>'YEAR 1'!J12</f>
        <v>0</v>
      </c>
      <c r="O13" s="77">
        <f>'YEAR 2'!J12</f>
        <v>0</v>
      </c>
      <c r="P13" s="77">
        <f>'YEAR 3'!J12</f>
        <v>0</v>
      </c>
      <c r="Q13" s="77">
        <f>'YEAR 4'!J12</f>
        <v>0</v>
      </c>
      <c r="R13" s="77">
        <f>'YEAR 5'!J12</f>
        <v>0</v>
      </c>
      <c r="S13" s="55">
        <f t="shared" si="1"/>
        <v>0</v>
      </c>
    </row>
    <row r="14" spans="1:19" s="2" customFormat="1" ht="30" customHeight="1">
      <c r="A14" s="87">
        <v>5</v>
      </c>
      <c r="B14" s="154" t="str">
        <f>'YEAR 1'!B13</f>
        <v> </v>
      </c>
      <c r="C14" s="82" t="str">
        <f>'YEAR 1'!C13</f>
        <v> </v>
      </c>
      <c r="D14" s="205">
        <f>'YEAR 1'!D13</f>
        <v>0</v>
      </c>
      <c r="E14" s="205">
        <f>'YEAR 2'!D13</f>
        <v>0</v>
      </c>
      <c r="F14" s="205">
        <f>'YEAR 3'!D13</f>
        <v>0</v>
      </c>
      <c r="G14" s="205">
        <f>'YEAR 4'!D13</f>
        <v>0</v>
      </c>
      <c r="H14" s="206">
        <f>'YEAR 5'!D13</f>
        <v>0</v>
      </c>
      <c r="I14" s="88">
        <f>'YEAR 1'!E13</f>
        <v>0</v>
      </c>
      <c r="J14" s="80">
        <f>'YEAR 1'!F13</f>
        <v>0</v>
      </c>
      <c r="K14" s="80">
        <f>'YEAR 1'!G13</f>
        <v>0</v>
      </c>
      <c r="L14" s="59">
        <f>'YEAR 1'!H13</f>
        <v>0</v>
      </c>
      <c r="M14" s="28">
        <f t="shared" si="0"/>
        <v>0</v>
      </c>
      <c r="N14" s="77">
        <f>'YEAR 1'!J13</f>
        <v>0</v>
      </c>
      <c r="O14" s="77">
        <f>'YEAR 2'!J13</f>
        <v>0</v>
      </c>
      <c r="P14" s="77">
        <f>'YEAR 3'!J13</f>
        <v>0</v>
      </c>
      <c r="Q14" s="77">
        <f>'YEAR 4'!J13</f>
        <v>0</v>
      </c>
      <c r="R14" s="77">
        <f>'YEAR 5'!J13</f>
        <v>0</v>
      </c>
      <c r="S14" s="55">
        <f t="shared" si="1"/>
        <v>0</v>
      </c>
    </row>
    <row r="15" spans="1:19" s="2" customFormat="1" ht="30" customHeight="1">
      <c r="A15" s="89">
        <v>6</v>
      </c>
      <c r="B15" s="154" t="str">
        <f>'YEAR 1'!B14</f>
        <v> </v>
      </c>
      <c r="C15" s="82" t="str">
        <f>'YEAR 1'!C14</f>
        <v> </v>
      </c>
      <c r="D15" s="205">
        <f>'YEAR 1'!D14</f>
        <v>0</v>
      </c>
      <c r="E15" s="205">
        <f>'YEAR 2'!D14</f>
        <v>0</v>
      </c>
      <c r="F15" s="205">
        <f>'YEAR 3'!D14</f>
        <v>0</v>
      </c>
      <c r="G15" s="205">
        <f>'YEAR 4'!D14</f>
        <v>0</v>
      </c>
      <c r="H15" s="206">
        <f>'YEAR 5'!D14</f>
        <v>0</v>
      </c>
      <c r="I15" s="88">
        <f>'YEAR 1'!E14</f>
        <v>0</v>
      </c>
      <c r="J15" s="80">
        <f>'YEAR 1'!F14</f>
        <v>0</v>
      </c>
      <c r="K15" s="80">
        <f>'YEAR 1'!G14</f>
        <v>0</v>
      </c>
      <c r="L15" s="59">
        <f>'YEAR 1'!H14</f>
        <v>0</v>
      </c>
      <c r="M15" s="28">
        <f t="shared" si="0"/>
        <v>0</v>
      </c>
      <c r="N15" s="77">
        <f>'YEAR 1'!J14</f>
        <v>0</v>
      </c>
      <c r="O15" s="77">
        <f>'YEAR 2'!J14</f>
        <v>0</v>
      </c>
      <c r="P15" s="77">
        <f>'YEAR 3'!J14</f>
        <v>0</v>
      </c>
      <c r="Q15" s="77">
        <f>'YEAR 4'!J14</f>
        <v>0</v>
      </c>
      <c r="R15" s="77">
        <f>'YEAR 5'!J14</f>
        <v>0</v>
      </c>
      <c r="S15" s="55">
        <f t="shared" si="1"/>
        <v>0</v>
      </c>
    </row>
    <row r="16" spans="1:19" s="2" customFormat="1" ht="30" customHeight="1">
      <c r="A16" s="33">
        <v>7</v>
      </c>
      <c r="B16" s="154" t="str">
        <f>'YEAR 1'!B15</f>
        <v> </v>
      </c>
      <c r="C16" s="82" t="str">
        <f>'YEAR 1'!C15</f>
        <v> </v>
      </c>
      <c r="D16" s="205">
        <f>'YEAR 1'!D15</f>
        <v>0</v>
      </c>
      <c r="E16" s="205">
        <f>'YEAR 2'!D15</f>
        <v>0</v>
      </c>
      <c r="F16" s="205">
        <f>'YEAR 3'!D15</f>
        <v>0</v>
      </c>
      <c r="G16" s="205">
        <f>'YEAR 4'!D15</f>
        <v>0</v>
      </c>
      <c r="H16" s="206">
        <f>'YEAR 5'!D15</f>
        <v>0</v>
      </c>
      <c r="I16" s="88">
        <f>'YEAR 1'!E15</f>
        <v>0</v>
      </c>
      <c r="J16" s="80">
        <f>'YEAR 1'!F15</f>
        <v>0</v>
      </c>
      <c r="K16" s="80">
        <f>'YEAR 1'!G15</f>
        <v>0</v>
      </c>
      <c r="L16" s="59">
        <f>'YEAR 1'!H15</f>
        <v>0</v>
      </c>
      <c r="M16" s="28">
        <f t="shared" si="0"/>
        <v>0</v>
      </c>
      <c r="N16" s="77">
        <f>'YEAR 1'!J15</f>
        <v>0</v>
      </c>
      <c r="O16" s="77">
        <f>'YEAR 2'!J15</f>
        <v>0</v>
      </c>
      <c r="P16" s="77">
        <f>'YEAR 3'!J15</f>
        <v>0</v>
      </c>
      <c r="Q16" s="77">
        <f>'YEAR 4'!J15</f>
        <v>0</v>
      </c>
      <c r="R16" s="77">
        <f>'YEAR 5'!J15</f>
        <v>0</v>
      </c>
      <c r="S16" s="55">
        <f>ROUND((SUM(N16:R16)),0)</f>
        <v>0</v>
      </c>
    </row>
    <row r="17" spans="1:19" s="2" customFormat="1" ht="30" customHeight="1">
      <c r="A17" s="33">
        <v>8</v>
      </c>
      <c r="B17" s="154" t="str">
        <f>'YEAR 1'!B16</f>
        <v> </v>
      </c>
      <c r="C17" s="82" t="str">
        <f>'YEAR 1'!C16</f>
        <v> </v>
      </c>
      <c r="D17" s="205">
        <f>'YEAR 1'!D16</f>
        <v>0</v>
      </c>
      <c r="E17" s="205">
        <f>'YEAR 2'!D16</f>
        <v>0</v>
      </c>
      <c r="F17" s="205">
        <f>'YEAR 3'!D16</f>
        <v>0</v>
      </c>
      <c r="G17" s="205">
        <f>'YEAR 4'!D16</f>
        <v>0</v>
      </c>
      <c r="H17" s="206">
        <f>'YEAR 5'!D16</f>
        <v>0</v>
      </c>
      <c r="I17" s="88">
        <f>'YEAR 1'!E16</f>
        <v>0</v>
      </c>
      <c r="J17" s="80">
        <f>'YEAR 1'!F16</f>
        <v>0</v>
      </c>
      <c r="K17" s="80">
        <f>'YEAR 1'!G16</f>
        <v>0</v>
      </c>
      <c r="L17" s="59">
        <f>'YEAR 1'!H16</f>
        <v>0</v>
      </c>
      <c r="M17" s="28">
        <f t="shared" si="0"/>
        <v>0</v>
      </c>
      <c r="N17" s="77">
        <f>'YEAR 1'!J16</f>
        <v>0</v>
      </c>
      <c r="O17" s="77">
        <f>'YEAR 2'!J16</f>
        <v>0</v>
      </c>
      <c r="P17" s="77">
        <f>'YEAR 3'!J16</f>
        <v>0</v>
      </c>
      <c r="Q17" s="77">
        <f>'YEAR 4'!J16</f>
        <v>0</v>
      </c>
      <c r="R17" s="77">
        <f>'YEAR 5'!J16</f>
        <v>0</v>
      </c>
      <c r="S17" s="55">
        <f>ROUND((SUM(N17:R17)),0)</f>
        <v>0</v>
      </c>
    </row>
    <row r="18" spans="1:19" s="2" customFormat="1" ht="30" customHeight="1">
      <c r="A18" s="33">
        <v>9</v>
      </c>
      <c r="B18" s="154" t="str">
        <f>'YEAR 1'!B17</f>
        <v> </v>
      </c>
      <c r="C18" s="82" t="str">
        <f>'YEAR 1'!C17</f>
        <v> </v>
      </c>
      <c r="D18" s="205">
        <f>'YEAR 1'!D17</f>
        <v>0</v>
      </c>
      <c r="E18" s="205">
        <f>'YEAR 2'!D17</f>
        <v>0</v>
      </c>
      <c r="F18" s="205">
        <f>'YEAR 3'!D17</f>
        <v>0</v>
      </c>
      <c r="G18" s="205">
        <f>'YEAR 4'!D17</f>
        <v>0</v>
      </c>
      <c r="H18" s="206">
        <f>'YEAR 5'!D17</f>
        <v>0</v>
      </c>
      <c r="I18" s="88">
        <f>'YEAR 1'!E17</f>
        <v>0</v>
      </c>
      <c r="J18" s="80">
        <f>'YEAR 1'!F17</f>
        <v>0</v>
      </c>
      <c r="K18" s="80">
        <f>'YEAR 1'!G17</f>
        <v>0</v>
      </c>
      <c r="L18" s="59">
        <f>'YEAR 1'!H17</f>
        <v>0</v>
      </c>
      <c r="M18" s="28">
        <f t="shared" si="0"/>
        <v>0</v>
      </c>
      <c r="N18" s="77">
        <f>'YEAR 1'!J17</f>
        <v>0</v>
      </c>
      <c r="O18" s="77">
        <f>'YEAR 2'!J17</f>
        <v>0</v>
      </c>
      <c r="P18" s="77">
        <f>'YEAR 3'!J17</f>
        <v>0</v>
      </c>
      <c r="Q18" s="77">
        <f>'YEAR 4'!J17</f>
        <v>0</v>
      </c>
      <c r="R18" s="77">
        <f>'YEAR 5'!J17</f>
        <v>0</v>
      </c>
      <c r="S18" s="55">
        <f>ROUND((SUM(N18:R18)),0)</f>
        <v>0</v>
      </c>
    </row>
    <row r="19" spans="1:19" s="2" customFormat="1" ht="30" customHeight="1" thickBot="1">
      <c r="A19" s="33">
        <v>10</v>
      </c>
      <c r="B19" s="154" t="str">
        <f>'YEAR 1'!B18</f>
        <v> </v>
      </c>
      <c r="C19" s="82" t="str">
        <f>'YEAR 1'!C18</f>
        <v> </v>
      </c>
      <c r="D19" s="205">
        <f>'YEAR 1'!D18</f>
        <v>0</v>
      </c>
      <c r="E19" s="205">
        <f>'YEAR 2'!D18</f>
        <v>0</v>
      </c>
      <c r="F19" s="205">
        <f>'YEAR 3'!D18</f>
        <v>0</v>
      </c>
      <c r="G19" s="205">
        <f>'YEAR 4'!D18</f>
        <v>0</v>
      </c>
      <c r="H19" s="206">
        <f>'YEAR 5'!D18</f>
        <v>0</v>
      </c>
      <c r="I19" s="88">
        <f>'YEAR 1'!E18</f>
        <v>0</v>
      </c>
      <c r="J19" s="80">
        <f>'YEAR 1'!F18</f>
        <v>0</v>
      </c>
      <c r="K19" s="80">
        <f>'YEAR 1'!G18</f>
        <v>0</v>
      </c>
      <c r="L19" s="59">
        <f>'YEAR 1'!H18</f>
        <v>0</v>
      </c>
      <c r="M19" s="28">
        <f t="shared" si="0"/>
        <v>0</v>
      </c>
      <c r="N19" s="77">
        <f>'YEAR 1'!J18</f>
        <v>0</v>
      </c>
      <c r="O19" s="77">
        <f>'YEAR 2'!J18</f>
        <v>0</v>
      </c>
      <c r="P19" s="77">
        <f>'YEAR 3'!J18</f>
        <v>0</v>
      </c>
      <c r="Q19" s="77">
        <f>'YEAR 4'!J18</f>
        <v>0</v>
      </c>
      <c r="R19" s="77">
        <f>'YEAR 5'!J18</f>
        <v>0</v>
      </c>
      <c r="S19" s="55">
        <f>ROUND((SUM(N19:R19)),0)</f>
        <v>0</v>
      </c>
    </row>
    <row r="20" spans="1:19" s="2" customFormat="1" ht="12" customHeight="1">
      <c r="A20" s="371" t="s">
        <v>7</v>
      </c>
      <c r="B20" s="372"/>
      <c r="C20" s="372"/>
      <c r="D20" s="372"/>
      <c r="E20" s="372"/>
      <c r="F20" s="372"/>
      <c r="G20" s="372"/>
      <c r="H20" s="372"/>
      <c r="I20" s="372"/>
      <c r="J20" s="372"/>
      <c r="K20" s="372"/>
      <c r="L20" s="372"/>
      <c r="M20" s="372"/>
      <c r="N20" s="372"/>
      <c r="O20" s="372"/>
      <c r="P20" s="372"/>
      <c r="Q20" s="372"/>
      <c r="R20" s="372"/>
      <c r="S20" s="373"/>
    </row>
    <row r="21" spans="1:19" s="17" customFormat="1" ht="18" customHeight="1" thickBot="1">
      <c r="A21" s="410"/>
      <c r="B21" s="411"/>
      <c r="C21" s="411"/>
      <c r="D21" s="411"/>
      <c r="E21" s="411"/>
      <c r="F21" s="411"/>
      <c r="G21" s="411"/>
      <c r="H21" s="411"/>
      <c r="I21" s="411"/>
      <c r="J21" s="411"/>
      <c r="K21" s="411"/>
      <c r="L21" s="411"/>
      <c r="M21" s="411"/>
      <c r="N21" s="411"/>
      <c r="O21" s="411"/>
      <c r="P21" s="411"/>
      <c r="Q21" s="411"/>
      <c r="R21" s="411"/>
      <c r="S21" s="412"/>
    </row>
    <row r="22" spans="1:60" s="2" customFormat="1" ht="30" customHeight="1">
      <c r="A22" s="90">
        <v>1</v>
      </c>
      <c r="B22" s="154" t="str">
        <f>'YEAR 1'!B21</f>
        <v> </v>
      </c>
      <c r="C22" s="39" t="s">
        <v>140</v>
      </c>
      <c r="D22" s="205">
        <f>'YEAR 1'!D21</f>
        <v>0</v>
      </c>
      <c r="E22" s="205">
        <f>'YEAR 2'!D21</f>
        <v>0</v>
      </c>
      <c r="F22" s="205">
        <f>'YEAR 3'!D21</f>
        <v>0</v>
      </c>
      <c r="G22" s="205">
        <f>'YEAR 4'!D21</f>
        <v>0</v>
      </c>
      <c r="H22" s="206">
        <f>'YEAR 5'!D21</f>
        <v>0</v>
      </c>
      <c r="I22" s="88">
        <f>'YEAR 1'!E21</f>
        <v>0</v>
      </c>
      <c r="J22" s="80">
        <f>'YEAR 1'!F21</f>
        <v>0</v>
      </c>
      <c r="K22" s="176">
        <f>'YEAR 1'!G21</f>
        <v>0</v>
      </c>
      <c r="L22" s="157">
        <f>'YEAR 1'!H21</f>
        <v>0</v>
      </c>
      <c r="M22" s="41">
        <f aca="true" t="shared" si="2" ref="M22:M35">$J$5</f>
        <v>0</v>
      </c>
      <c r="N22" s="78">
        <f>'YEAR 1'!J21</f>
        <v>0</v>
      </c>
      <c r="O22" s="78">
        <f>'YEAR 2'!J21</f>
        <v>0</v>
      </c>
      <c r="P22" s="78">
        <f>'YEAR 3'!J21</f>
        <v>0</v>
      </c>
      <c r="Q22" s="78">
        <f>'YEAR 4'!J21</f>
        <v>0</v>
      </c>
      <c r="R22" s="78">
        <f>'YEAR 5'!J21</f>
        <v>0</v>
      </c>
      <c r="S22" s="143">
        <f aca="true" t="shared" si="3" ref="S22:S35">ROUND((SUM(N22:R22)),0)</f>
        <v>0</v>
      </c>
      <c r="BH22" s="2">
        <v>1</v>
      </c>
    </row>
    <row r="23" spans="1:19" s="2" customFormat="1" ht="30" customHeight="1">
      <c r="A23" s="90">
        <v>2</v>
      </c>
      <c r="B23" s="154" t="str">
        <f>'YEAR 1'!B22</f>
        <v> </v>
      </c>
      <c r="C23" s="39" t="s">
        <v>140</v>
      </c>
      <c r="D23" s="205">
        <f>'YEAR 1'!D22</f>
        <v>0</v>
      </c>
      <c r="E23" s="205">
        <f>'YEAR 2'!D22</f>
        <v>0</v>
      </c>
      <c r="F23" s="205">
        <f>'YEAR 3'!D22</f>
        <v>0</v>
      </c>
      <c r="G23" s="205">
        <f>'YEAR 4'!D22</f>
        <v>0</v>
      </c>
      <c r="H23" s="206">
        <f>'YEAR 5'!D22</f>
        <v>0</v>
      </c>
      <c r="I23" s="88">
        <f>'YEAR 1'!E22</f>
        <v>0</v>
      </c>
      <c r="J23" s="80">
        <f>'YEAR 1'!F22</f>
        <v>0</v>
      </c>
      <c r="K23" s="80">
        <f>'YEAR 1'!G22</f>
        <v>0</v>
      </c>
      <c r="L23" s="60">
        <f>'YEAR 1'!H22</f>
        <v>0</v>
      </c>
      <c r="M23" s="41">
        <f t="shared" si="2"/>
        <v>0</v>
      </c>
      <c r="N23" s="78">
        <f>'YEAR 1'!J22</f>
        <v>0</v>
      </c>
      <c r="O23" s="78">
        <f>'YEAR 2'!J22</f>
        <v>0</v>
      </c>
      <c r="P23" s="78">
        <f>'YEAR 3'!J22</f>
        <v>0</v>
      </c>
      <c r="Q23" s="78">
        <f>'YEAR 4'!J22</f>
        <v>0</v>
      </c>
      <c r="R23" s="78">
        <f>'YEAR 5'!J22</f>
        <v>0</v>
      </c>
      <c r="S23" s="143">
        <f aca="true" t="shared" si="4" ref="S23:S29">ROUND((SUM(N23:R23)),0)</f>
        <v>0</v>
      </c>
    </row>
    <row r="24" spans="1:19" s="2" customFormat="1" ht="30" customHeight="1">
      <c r="A24" s="87">
        <v>3</v>
      </c>
      <c r="B24" s="154" t="str">
        <f>'YEAR 1'!B23</f>
        <v> </v>
      </c>
      <c r="C24" s="39" t="s">
        <v>140</v>
      </c>
      <c r="D24" s="205">
        <f>'YEAR 1'!D23</f>
        <v>0</v>
      </c>
      <c r="E24" s="205">
        <f>'YEAR 2'!D23</f>
        <v>0</v>
      </c>
      <c r="F24" s="205">
        <f>'YEAR 3'!D23</f>
        <v>0</v>
      </c>
      <c r="G24" s="205">
        <f>'YEAR 4'!D23</f>
        <v>0</v>
      </c>
      <c r="H24" s="206">
        <f>'YEAR 5'!D23</f>
        <v>0</v>
      </c>
      <c r="I24" s="88">
        <f>'YEAR 1'!E23</f>
        <v>0</v>
      </c>
      <c r="J24" s="80">
        <f>'YEAR 1'!F23</f>
        <v>0</v>
      </c>
      <c r="K24" s="80">
        <f>'YEAR 1'!G23</f>
        <v>0</v>
      </c>
      <c r="L24" s="60">
        <f>'YEAR 1'!H23</f>
        <v>0</v>
      </c>
      <c r="M24" s="41">
        <f t="shared" si="2"/>
        <v>0</v>
      </c>
      <c r="N24" s="78">
        <f>'YEAR 1'!J23</f>
        <v>0</v>
      </c>
      <c r="O24" s="78">
        <f>'YEAR 2'!J23</f>
        <v>0</v>
      </c>
      <c r="P24" s="78">
        <f>'YEAR 3'!J23</f>
        <v>0</v>
      </c>
      <c r="Q24" s="78">
        <f>'YEAR 4'!J23</f>
        <v>0</v>
      </c>
      <c r="R24" s="78">
        <f>'YEAR 5'!J23</f>
        <v>0</v>
      </c>
      <c r="S24" s="143">
        <f>ROUND((SUM(N24:R24)),0)</f>
        <v>0</v>
      </c>
    </row>
    <row r="25" spans="1:19" s="2" customFormat="1" ht="30" customHeight="1">
      <c r="A25" s="87">
        <v>4</v>
      </c>
      <c r="B25" s="154" t="str">
        <f>'YEAR 1'!B24</f>
        <v> </v>
      </c>
      <c r="C25" s="39" t="s">
        <v>104</v>
      </c>
      <c r="D25" s="205">
        <f>'YEAR 1'!D24</f>
        <v>0</v>
      </c>
      <c r="E25" s="205">
        <f>'YEAR 2'!D24</f>
        <v>0</v>
      </c>
      <c r="F25" s="205">
        <f>'YEAR 3'!D24</f>
        <v>0</v>
      </c>
      <c r="G25" s="205">
        <f>'YEAR 4'!D24</f>
        <v>0</v>
      </c>
      <c r="H25" s="206">
        <f>'YEAR 5'!D24</f>
        <v>0</v>
      </c>
      <c r="I25" s="88">
        <f>'YEAR 1'!E24</f>
        <v>0</v>
      </c>
      <c r="J25" s="80">
        <f>'YEAR 1'!F24</f>
        <v>0</v>
      </c>
      <c r="K25" s="80">
        <f>'YEAR 1'!G24</f>
        <v>0</v>
      </c>
      <c r="L25" s="60">
        <f>'YEAR 1'!H24</f>
        <v>0</v>
      </c>
      <c r="M25" s="41">
        <f t="shared" si="2"/>
        <v>0</v>
      </c>
      <c r="N25" s="78">
        <f>'YEAR 1'!J24</f>
        <v>0</v>
      </c>
      <c r="O25" s="78">
        <f>'YEAR 2'!J24</f>
        <v>0</v>
      </c>
      <c r="P25" s="78">
        <f>'YEAR 3'!J24</f>
        <v>0</v>
      </c>
      <c r="Q25" s="78">
        <f>'YEAR 4'!J24</f>
        <v>0</v>
      </c>
      <c r="R25" s="78">
        <f>'YEAR 5'!J24</f>
        <v>0</v>
      </c>
      <c r="S25" s="143">
        <f t="shared" si="4"/>
        <v>0</v>
      </c>
    </row>
    <row r="26" spans="1:19" s="2" customFormat="1" ht="30" customHeight="1">
      <c r="A26" s="87">
        <v>5</v>
      </c>
      <c r="B26" s="154" t="str">
        <f>'YEAR 1'!B25</f>
        <v> </v>
      </c>
      <c r="C26" s="39" t="s">
        <v>104</v>
      </c>
      <c r="D26" s="205">
        <f>'YEAR 1'!D25</f>
        <v>0</v>
      </c>
      <c r="E26" s="205">
        <f>'YEAR 2'!D25</f>
        <v>0</v>
      </c>
      <c r="F26" s="205">
        <f>'YEAR 3'!D25</f>
        <v>0</v>
      </c>
      <c r="G26" s="205">
        <f>'YEAR 4'!D25</f>
        <v>0</v>
      </c>
      <c r="H26" s="206">
        <f>'YEAR 5'!D25</f>
        <v>0</v>
      </c>
      <c r="I26" s="88">
        <f>'YEAR 1'!E25</f>
        <v>0</v>
      </c>
      <c r="J26" s="80">
        <f>'YEAR 1'!F25</f>
        <v>0</v>
      </c>
      <c r="K26" s="80">
        <f>'YEAR 1'!G25</f>
        <v>0</v>
      </c>
      <c r="L26" s="60">
        <f>'YEAR 1'!H25</f>
        <v>0</v>
      </c>
      <c r="M26" s="41">
        <f t="shared" si="2"/>
        <v>0</v>
      </c>
      <c r="N26" s="78">
        <f>'YEAR 1'!J25</f>
        <v>0</v>
      </c>
      <c r="O26" s="78">
        <f>'YEAR 2'!J25</f>
        <v>0</v>
      </c>
      <c r="P26" s="78">
        <f>'YEAR 3'!J25</f>
        <v>0</v>
      </c>
      <c r="Q26" s="78">
        <f>'YEAR 4'!J25</f>
        <v>0</v>
      </c>
      <c r="R26" s="78">
        <f>'YEAR 5'!J25</f>
        <v>0</v>
      </c>
      <c r="S26" s="143">
        <f t="shared" si="4"/>
        <v>0</v>
      </c>
    </row>
    <row r="27" spans="1:19" s="2" customFormat="1" ht="30" customHeight="1">
      <c r="A27" s="87">
        <v>6</v>
      </c>
      <c r="B27" s="154" t="str">
        <f>'YEAR 1'!B26</f>
        <v> </v>
      </c>
      <c r="C27" s="39" t="s">
        <v>103</v>
      </c>
      <c r="D27" s="205">
        <f>'YEAR 1'!D26</f>
        <v>0</v>
      </c>
      <c r="E27" s="205">
        <f>'YEAR 2'!D26</f>
        <v>0</v>
      </c>
      <c r="F27" s="205">
        <f>'YEAR 3'!D26</f>
        <v>0</v>
      </c>
      <c r="G27" s="205">
        <f>'YEAR 4'!D26</f>
        <v>0</v>
      </c>
      <c r="H27" s="206">
        <f>'YEAR 5'!D26</f>
        <v>0</v>
      </c>
      <c r="I27" s="88">
        <f>'YEAR 1'!E26</f>
        <v>0</v>
      </c>
      <c r="J27" s="80">
        <f>'YEAR 1'!F26</f>
        <v>0</v>
      </c>
      <c r="K27" s="80">
        <f>'YEAR 1'!G26</f>
        <v>0</v>
      </c>
      <c r="L27" s="60">
        <f>'YEAR 1'!H26</f>
        <v>0</v>
      </c>
      <c r="M27" s="41">
        <f t="shared" si="2"/>
        <v>0</v>
      </c>
      <c r="N27" s="78">
        <f>'YEAR 1'!J26</f>
        <v>0</v>
      </c>
      <c r="O27" s="78">
        <f>'YEAR 2'!J26</f>
        <v>0</v>
      </c>
      <c r="P27" s="78">
        <f>'YEAR 3'!J26</f>
        <v>0</v>
      </c>
      <c r="Q27" s="78">
        <f>'YEAR 4'!J26</f>
        <v>0</v>
      </c>
      <c r="R27" s="78">
        <f>'YEAR 5'!J26</f>
        <v>0</v>
      </c>
      <c r="S27" s="143">
        <f t="shared" si="4"/>
        <v>0</v>
      </c>
    </row>
    <row r="28" spans="1:19" s="2" customFormat="1" ht="30" customHeight="1">
      <c r="A28" s="87">
        <v>7</v>
      </c>
      <c r="B28" s="154" t="str">
        <f>'YEAR 1'!B27</f>
        <v> </v>
      </c>
      <c r="C28" s="29" t="s">
        <v>106</v>
      </c>
      <c r="D28" s="205">
        <f>'YEAR 1'!D27</f>
        <v>0</v>
      </c>
      <c r="E28" s="205">
        <f>'YEAR 2'!D27</f>
        <v>0</v>
      </c>
      <c r="F28" s="205">
        <f>'YEAR 3'!D27</f>
        <v>0</v>
      </c>
      <c r="G28" s="205">
        <f>'YEAR 4'!D27</f>
        <v>0</v>
      </c>
      <c r="H28" s="206">
        <f>'YEAR 5'!D27</f>
        <v>0</v>
      </c>
      <c r="I28" s="88">
        <f>'YEAR 1'!E27</f>
        <v>0</v>
      </c>
      <c r="J28" s="80">
        <f>'YEAR 1'!F27</f>
        <v>0</v>
      </c>
      <c r="K28" s="80">
        <f>'YEAR 1'!G27</f>
        <v>0</v>
      </c>
      <c r="L28" s="60">
        <f>'YEAR 1'!H27</f>
        <v>0</v>
      </c>
      <c r="M28" s="41">
        <f t="shared" si="2"/>
        <v>0</v>
      </c>
      <c r="N28" s="78">
        <f>'YEAR 1'!J27</f>
        <v>0</v>
      </c>
      <c r="O28" s="78">
        <f>'YEAR 2'!J27</f>
        <v>0</v>
      </c>
      <c r="P28" s="78">
        <f>'YEAR 3'!J27</f>
        <v>0</v>
      </c>
      <c r="Q28" s="78">
        <f>'YEAR 4'!J27</f>
        <v>0</v>
      </c>
      <c r="R28" s="78">
        <f>'YEAR 5'!J27</f>
        <v>0</v>
      </c>
      <c r="S28" s="143">
        <f t="shared" si="4"/>
        <v>0</v>
      </c>
    </row>
    <row r="29" spans="1:19" s="2" customFormat="1" ht="30" customHeight="1">
      <c r="A29" s="87">
        <v>8</v>
      </c>
      <c r="B29" s="154" t="str">
        <f>'YEAR 1'!B28</f>
        <v> </v>
      </c>
      <c r="C29" s="29" t="s">
        <v>106</v>
      </c>
      <c r="D29" s="205">
        <f>'YEAR 1'!D28</f>
        <v>0</v>
      </c>
      <c r="E29" s="205">
        <f>'YEAR 2'!D28</f>
        <v>0</v>
      </c>
      <c r="F29" s="205">
        <f>'YEAR 3'!D28</f>
        <v>0</v>
      </c>
      <c r="G29" s="205">
        <f>'YEAR 4'!D28</f>
        <v>0</v>
      </c>
      <c r="H29" s="206">
        <f>'YEAR 5'!D28</f>
        <v>0</v>
      </c>
      <c r="I29" s="88">
        <f>'YEAR 1'!E28</f>
        <v>0</v>
      </c>
      <c r="J29" s="80">
        <f>'YEAR 1'!F28</f>
        <v>0</v>
      </c>
      <c r="K29" s="80">
        <f>'YEAR 1'!G28</f>
        <v>0</v>
      </c>
      <c r="L29" s="60">
        <f>'YEAR 1'!H28</f>
        <v>0</v>
      </c>
      <c r="M29" s="41">
        <f t="shared" si="2"/>
        <v>0</v>
      </c>
      <c r="N29" s="78">
        <f>'YEAR 1'!J28</f>
        <v>0</v>
      </c>
      <c r="O29" s="78">
        <f>'YEAR 2'!J28</f>
        <v>0</v>
      </c>
      <c r="P29" s="78">
        <f>'YEAR 3'!J28</f>
        <v>0</v>
      </c>
      <c r="Q29" s="78">
        <f>'YEAR 4'!J28</f>
        <v>0</v>
      </c>
      <c r="R29" s="78">
        <f>'YEAR 5'!J28</f>
        <v>0</v>
      </c>
      <c r="S29" s="143">
        <f t="shared" si="4"/>
        <v>0</v>
      </c>
    </row>
    <row r="30" spans="1:19" s="2" customFormat="1" ht="30" customHeight="1">
      <c r="A30" s="87">
        <v>9</v>
      </c>
      <c r="B30" s="154">
        <f>'YEAR 1'!B29</f>
        <v>0</v>
      </c>
      <c r="C30" s="29" t="s">
        <v>105</v>
      </c>
      <c r="D30" s="205">
        <f>'YEAR 1'!D29</f>
        <v>0</v>
      </c>
      <c r="E30" s="205">
        <f>'YEAR 2'!D29</f>
        <v>0</v>
      </c>
      <c r="F30" s="205">
        <f>'YEAR 3'!D29</f>
        <v>0</v>
      </c>
      <c r="G30" s="205">
        <f>'YEAR 4'!D29</f>
        <v>0</v>
      </c>
      <c r="H30" s="206">
        <f>'YEAR 5'!D29</f>
        <v>0</v>
      </c>
      <c r="I30" s="88">
        <f>'YEAR 1'!E29</f>
        <v>0</v>
      </c>
      <c r="J30" s="80">
        <f>'YEAR 1'!F29</f>
        <v>0</v>
      </c>
      <c r="K30" s="177">
        <f>'YEAR 1'!G29</f>
        <v>0</v>
      </c>
      <c r="L30" s="61">
        <f>'YEAR 1'!H29</f>
        <v>0</v>
      </c>
      <c r="M30" s="28">
        <f t="shared" si="2"/>
        <v>0</v>
      </c>
      <c r="N30" s="77">
        <f>'YEAR 1'!J29</f>
        <v>0</v>
      </c>
      <c r="O30" s="77">
        <f>'YEAR 2'!J29</f>
        <v>0</v>
      </c>
      <c r="P30" s="77">
        <f>'YEAR 3'!J29</f>
        <v>0</v>
      </c>
      <c r="Q30" s="77">
        <f>'YEAR 4'!J29</f>
        <v>0</v>
      </c>
      <c r="R30" s="77">
        <f>'YEAR 5'!J29</f>
        <v>0</v>
      </c>
      <c r="S30" s="55">
        <f t="shared" si="3"/>
        <v>0</v>
      </c>
    </row>
    <row r="31" spans="1:21" s="2" customFormat="1" ht="30" customHeight="1">
      <c r="A31" s="87">
        <v>10</v>
      </c>
      <c r="B31" s="154" t="str">
        <f>'YEAR 1'!B30</f>
        <v> </v>
      </c>
      <c r="C31" s="29" t="s">
        <v>105</v>
      </c>
      <c r="D31" s="205">
        <f>'YEAR 1'!D30</f>
        <v>0</v>
      </c>
      <c r="E31" s="205">
        <f>'YEAR 2'!D30</f>
        <v>0</v>
      </c>
      <c r="F31" s="205">
        <f>'YEAR 3'!D30</f>
        <v>0</v>
      </c>
      <c r="G31" s="205">
        <f>'YEAR 4'!D30</f>
        <v>0</v>
      </c>
      <c r="H31" s="206">
        <f>'YEAR 5'!D30</f>
        <v>0</v>
      </c>
      <c r="I31" s="88">
        <f>'YEAR 1'!E30</f>
        <v>0</v>
      </c>
      <c r="J31" s="80">
        <f>'YEAR 1'!F30</f>
        <v>0</v>
      </c>
      <c r="K31" s="177">
        <f>'YEAR 1'!G30</f>
        <v>0</v>
      </c>
      <c r="L31" s="61">
        <f>'YEAR 1'!H30</f>
        <v>0</v>
      </c>
      <c r="M31" s="28">
        <f t="shared" si="2"/>
        <v>0</v>
      </c>
      <c r="N31" s="77">
        <f>'YEAR 1'!J30</f>
        <v>0</v>
      </c>
      <c r="O31" s="77">
        <f>'YEAR 2'!J30</f>
        <v>0</v>
      </c>
      <c r="P31" s="77">
        <f>'YEAR 3'!J30</f>
        <v>0</v>
      </c>
      <c r="Q31" s="77">
        <f>'YEAR 4'!J30</f>
        <v>0</v>
      </c>
      <c r="R31" s="77">
        <f>'YEAR 5'!J30</f>
        <v>0</v>
      </c>
      <c r="S31" s="55">
        <f t="shared" si="3"/>
        <v>0</v>
      </c>
      <c r="U31" s="8"/>
    </row>
    <row r="32" spans="1:19" s="2" customFormat="1" ht="30" customHeight="1">
      <c r="A32" s="87">
        <v>11</v>
      </c>
      <c r="B32" s="154" t="str">
        <f>'YEAR 1'!B31</f>
        <v> </v>
      </c>
      <c r="C32" s="25" t="s">
        <v>23</v>
      </c>
      <c r="D32" s="205">
        <f>'YEAR 1'!D31</f>
        <v>0</v>
      </c>
      <c r="E32" s="205">
        <f>'YEAR 2'!D31</f>
        <v>0</v>
      </c>
      <c r="F32" s="205">
        <f>'YEAR 3'!D31</f>
        <v>0</v>
      </c>
      <c r="G32" s="205">
        <f>'YEAR 4'!D31</f>
        <v>0</v>
      </c>
      <c r="H32" s="206">
        <f>'YEAR 5'!D31</f>
        <v>0</v>
      </c>
      <c r="I32" s="88">
        <f>'YEAR 1'!E31</f>
        <v>0</v>
      </c>
      <c r="J32" s="80">
        <f>'YEAR 1'!F31</f>
        <v>0</v>
      </c>
      <c r="K32" s="177">
        <f>'YEAR 1'!G31</f>
        <v>0</v>
      </c>
      <c r="L32" s="61">
        <f>'YEAR 1'!H31</f>
        <v>0</v>
      </c>
      <c r="M32" s="28">
        <f t="shared" si="2"/>
        <v>0</v>
      </c>
      <c r="N32" s="77">
        <f>'YEAR 1'!J31</f>
        <v>0</v>
      </c>
      <c r="O32" s="77">
        <f>'YEAR 2'!J31</f>
        <v>0</v>
      </c>
      <c r="P32" s="77">
        <f>'YEAR 3'!J31</f>
        <v>0</v>
      </c>
      <c r="Q32" s="77">
        <f>'YEAR 4'!J31</f>
        <v>0</v>
      </c>
      <c r="R32" s="77">
        <f>'YEAR 5'!J31</f>
        <v>0</v>
      </c>
      <c r="S32" s="55">
        <f t="shared" si="3"/>
        <v>0</v>
      </c>
    </row>
    <row r="33" spans="1:19" s="2" customFormat="1" ht="30" customHeight="1">
      <c r="A33" s="87">
        <v>12</v>
      </c>
      <c r="B33" s="154" t="str">
        <f>'YEAR 1'!B32</f>
        <v> </v>
      </c>
      <c r="C33" s="25" t="s">
        <v>22</v>
      </c>
      <c r="D33" s="205">
        <f>'YEAR 1'!D32</f>
        <v>0</v>
      </c>
      <c r="E33" s="205">
        <f>'YEAR 2'!D32</f>
        <v>0</v>
      </c>
      <c r="F33" s="205">
        <f>'YEAR 3'!D32</f>
        <v>0</v>
      </c>
      <c r="G33" s="205">
        <f>'YEAR 4'!D32</f>
        <v>0</v>
      </c>
      <c r="H33" s="206">
        <f>'YEAR 5'!D32</f>
        <v>0</v>
      </c>
      <c r="I33" s="88">
        <f>'YEAR 1'!E32</f>
        <v>0</v>
      </c>
      <c r="J33" s="80">
        <f>'YEAR 1'!F32</f>
        <v>0</v>
      </c>
      <c r="K33" s="177">
        <f>'YEAR 1'!G32</f>
        <v>0</v>
      </c>
      <c r="L33" s="61">
        <f>'YEAR 1'!H32</f>
        <v>0</v>
      </c>
      <c r="M33" s="28">
        <f t="shared" si="2"/>
        <v>0</v>
      </c>
      <c r="N33" s="77">
        <f>'YEAR 1'!J32</f>
        <v>0</v>
      </c>
      <c r="O33" s="77">
        <f>'YEAR 2'!J32</f>
        <v>0</v>
      </c>
      <c r="P33" s="77">
        <f>'YEAR 3'!J32</f>
        <v>0</v>
      </c>
      <c r="Q33" s="77">
        <f>'YEAR 4'!J32</f>
        <v>0</v>
      </c>
      <c r="R33" s="77">
        <f>'YEAR 5'!J32</f>
        <v>0</v>
      </c>
      <c r="S33" s="55">
        <f t="shared" si="3"/>
        <v>0</v>
      </c>
    </row>
    <row r="34" spans="1:19" s="2" customFormat="1" ht="30" customHeight="1">
      <c r="A34" s="87">
        <v>13</v>
      </c>
      <c r="B34" s="154" t="str">
        <f>'YEAR 1'!B33</f>
        <v> </v>
      </c>
      <c r="C34" s="25" t="s">
        <v>133</v>
      </c>
      <c r="D34" s="205">
        <f>'YEAR 1'!D33</f>
        <v>0</v>
      </c>
      <c r="E34" s="205">
        <f>'YEAR 2'!D33</f>
        <v>0</v>
      </c>
      <c r="F34" s="205">
        <f>'YEAR 3'!D33</f>
        <v>0</v>
      </c>
      <c r="G34" s="205">
        <f>'YEAR 4'!D33</f>
        <v>0</v>
      </c>
      <c r="H34" s="206">
        <f>'YEAR 5'!D33</f>
        <v>0</v>
      </c>
      <c r="I34" s="88">
        <f>'YEAR 1'!E33</f>
        <v>0</v>
      </c>
      <c r="J34" s="80">
        <f>'YEAR 1'!F33</f>
        <v>0</v>
      </c>
      <c r="K34" s="80">
        <f>'YEAR 1'!G33</f>
        <v>0</v>
      </c>
      <c r="L34" s="61">
        <f>'YEAR 1'!H33</f>
        <v>0</v>
      </c>
      <c r="M34" s="28">
        <f t="shared" si="2"/>
        <v>0</v>
      </c>
      <c r="N34" s="77">
        <f>'YEAR 1'!J33</f>
        <v>0</v>
      </c>
      <c r="O34" s="77">
        <f>'YEAR 2'!J33</f>
        <v>0</v>
      </c>
      <c r="P34" s="77">
        <f>'YEAR 3'!J33</f>
        <v>0</v>
      </c>
      <c r="Q34" s="77">
        <f>'YEAR 4'!J33</f>
        <v>0</v>
      </c>
      <c r="R34" s="77">
        <f>'YEAR 5'!J33</f>
        <v>0</v>
      </c>
      <c r="S34" s="55">
        <f t="shared" si="3"/>
        <v>0</v>
      </c>
    </row>
    <row r="35" spans="1:19" s="2" customFormat="1" ht="30" customHeight="1">
      <c r="A35" s="87">
        <v>14</v>
      </c>
      <c r="B35" s="154" t="str">
        <f>'YEAR 1'!B34</f>
        <v> </v>
      </c>
      <c r="C35" s="26" t="s">
        <v>134</v>
      </c>
      <c r="D35" s="205">
        <f>'YEAR 1'!D34</f>
        <v>0</v>
      </c>
      <c r="E35" s="205">
        <f>'YEAR 2'!D34</f>
        <v>0</v>
      </c>
      <c r="F35" s="205">
        <f>'YEAR 3'!D34</f>
        <v>0</v>
      </c>
      <c r="G35" s="205">
        <f>'YEAR 4'!D34</f>
        <v>0</v>
      </c>
      <c r="H35" s="206">
        <f>'YEAR 5'!D34</f>
        <v>0</v>
      </c>
      <c r="I35" s="88">
        <f>'YEAR 1'!E34</f>
        <v>0</v>
      </c>
      <c r="J35" s="80">
        <f>'YEAR 1'!F34</f>
        <v>0</v>
      </c>
      <c r="K35" s="80">
        <f>'YEAR 1'!G34</f>
        <v>0</v>
      </c>
      <c r="L35" s="61">
        <f>'YEAR 1'!H34</f>
        <v>0</v>
      </c>
      <c r="M35" s="28">
        <f t="shared" si="2"/>
        <v>0</v>
      </c>
      <c r="N35" s="77">
        <f>'YEAR 1'!J34</f>
        <v>0</v>
      </c>
      <c r="O35" s="77">
        <f>'YEAR 2'!J34</f>
        <v>0</v>
      </c>
      <c r="P35" s="77">
        <f>'YEAR 3'!J34</f>
        <v>0</v>
      </c>
      <c r="Q35" s="77">
        <f>'YEAR 4'!J34</f>
        <v>0</v>
      </c>
      <c r="R35" s="77">
        <f>'YEAR 5'!J34</f>
        <v>0</v>
      </c>
      <c r="S35" s="55">
        <f t="shared" si="3"/>
        <v>0</v>
      </c>
    </row>
    <row r="36" spans="1:19" s="2" customFormat="1" ht="3" customHeight="1">
      <c r="A36" s="91"/>
      <c r="B36" s="92"/>
      <c r="C36" s="92"/>
      <c r="D36" s="92"/>
      <c r="E36" s="92"/>
      <c r="F36" s="92"/>
      <c r="G36" s="92"/>
      <c r="H36" s="92"/>
      <c r="I36" s="92"/>
      <c r="J36" s="92"/>
      <c r="K36" s="92"/>
      <c r="L36" s="92"/>
      <c r="M36" s="92"/>
      <c r="N36" s="92"/>
      <c r="O36" s="92"/>
      <c r="P36" s="92"/>
      <c r="Q36" s="92"/>
      <c r="R36" s="92"/>
      <c r="S36" s="135"/>
    </row>
    <row r="37" spans="1:19" s="2" customFormat="1" ht="18" customHeight="1" thickBot="1">
      <c r="A37" s="332" t="s">
        <v>45</v>
      </c>
      <c r="B37" s="333"/>
      <c r="C37" s="333"/>
      <c r="D37" s="333"/>
      <c r="E37" s="333"/>
      <c r="F37" s="333"/>
      <c r="G37" s="333"/>
      <c r="H37" s="333"/>
      <c r="I37" s="333"/>
      <c r="J37" s="333"/>
      <c r="K37" s="333"/>
      <c r="L37" s="333"/>
      <c r="M37" s="334"/>
      <c r="N37" s="93">
        <f aca="true" t="shared" si="5" ref="N37:S37">ROUND((SUM(N10:N19,N22:N35)),0)</f>
        <v>0</v>
      </c>
      <c r="O37" s="93">
        <f t="shared" si="5"/>
        <v>0</v>
      </c>
      <c r="P37" s="93">
        <f t="shared" si="5"/>
        <v>0</v>
      </c>
      <c r="Q37" s="93">
        <f t="shared" si="5"/>
        <v>0</v>
      </c>
      <c r="R37" s="93">
        <f t="shared" si="5"/>
        <v>0</v>
      </c>
      <c r="S37" s="126">
        <f t="shared" si="5"/>
        <v>0</v>
      </c>
    </row>
    <row r="38" spans="1:19" s="2" customFormat="1" ht="12" customHeight="1">
      <c r="A38" s="371" t="s">
        <v>8</v>
      </c>
      <c r="B38" s="372"/>
      <c r="C38" s="372"/>
      <c r="D38" s="372"/>
      <c r="E38" s="372"/>
      <c r="F38" s="372"/>
      <c r="G38" s="372"/>
      <c r="H38" s="372"/>
      <c r="I38" s="372"/>
      <c r="J38" s="372"/>
      <c r="K38" s="372"/>
      <c r="L38" s="372"/>
      <c r="M38" s="372"/>
      <c r="N38" s="372"/>
      <c r="O38" s="372"/>
      <c r="P38" s="372"/>
      <c r="Q38" s="372"/>
      <c r="R38" s="372"/>
      <c r="S38" s="373"/>
    </row>
    <row r="39" spans="1:19" s="17" customFormat="1" ht="18" customHeight="1" thickBot="1">
      <c r="A39" s="410"/>
      <c r="B39" s="411"/>
      <c r="C39" s="411"/>
      <c r="D39" s="411"/>
      <c r="E39" s="411"/>
      <c r="F39" s="411"/>
      <c r="G39" s="411"/>
      <c r="H39" s="411"/>
      <c r="I39" s="411"/>
      <c r="J39" s="411"/>
      <c r="K39" s="411"/>
      <c r="L39" s="411"/>
      <c r="M39" s="411"/>
      <c r="N39" s="411"/>
      <c r="O39" s="411"/>
      <c r="P39" s="411"/>
      <c r="Q39" s="411"/>
      <c r="R39" s="411"/>
      <c r="S39" s="412"/>
    </row>
    <row r="40" spans="1:19" s="2" customFormat="1" ht="14.25" customHeight="1">
      <c r="A40" s="90">
        <v>1</v>
      </c>
      <c r="B40" s="465" t="s">
        <v>139</v>
      </c>
      <c r="C40" s="466"/>
      <c r="D40" s="466"/>
      <c r="E40" s="466"/>
      <c r="F40" s="466"/>
      <c r="G40" s="466"/>
      <c r="H40" s="466"/>
      <c r="I40" s="466"/>
      <c r="J40" s="466"/>
      <c r="K40" s="466"/>
      <c r="L40" s="466"/>
      <c r="M40" s="467"/>
      <c r="N40" s="95">
        <f>'YEAR 1'!J39</f>
        <v>0</v>
      </c>
      <c r="O40" s="95">
        <f>'YEAR 2'!J39</f>
        <v>0</v>
      </c>
      <c r="P40" s="95">
        <f>'YEAR 3'!J39</f>
        <v>0</v>
      </c>
      <c r="Q40" s="95">
        <f>'YEAR 4'!J39</f>
        <v>0</v>
      </c>
      <c r="R40" s="95">
        <f>'YEAR 5'!J39</f>
        <v>0</v>
      </c>
      <c r="S40" s="213">
        <f>ROUND((SUM(N40:R40)),0)</f>
        <v>0</v>
      </c>
    </row>
    <row r="41" spans="1:19" s="2" customFormat="1" ht="14.25" customHeight="1">
      <c r="A41" s="90">
        <v>2</v>
      </c>
      <c r="B41" s="387" t="s">
        <v>145</v>
      </c>
      <c r="C41" s="388"/>
      <c r="D41" s="388"/>
      <c r="E41" s="388"/>
      <c r="F41" s="388"/>
      <c r="G41" s="388"/>
      <c r="H41" s="388"/>
      <c r="I41" s="388"/>
      <c r="J41" s="388"/>
      <c r="K41" s="388"/>
      <c r="L41" s="388"/>
      <c r="M41" s="209"/>
      <c r="N41" s="95">
        <f>'YEAR 1'!J40</f>
        <v>0</v>
      </c>
      <c r="O41" s="95">
        <f>'YEAR 2'!J40</f>
        <v>0</v>
      </c>
      <c r="P41" s="95">
        <f>'YEAR 3'!J40</f>
        <v>0</v>
      </c>
      <c r="Q41" s="95">
        <f>'YEAR 4'!J40</f>
        <v>0</v>
      </c>
      <c r="R41" s="95">
        <f>'YEAR 5'!J40</f>
        <v>0</v>
      </c>
      <c r="S41" s="136">
        <f>ROUND((SUM(N41:R41)),0)</f>
        <v>0</v>
      </c>
    </row>
    <row r="42" spans="1:19" s="2" customFormat="1" ht="14.25" customHeight="1">
      <c r="A42" s="87">
        <v>3</v>
      </c>
      <c r="B42" s="387" t="s">
        <v>141</v>
      </c>
      <c r="C42" s="388"/>
      <c r="D42" s="388"/>
      <c r="E42" s="388"/>
      <c r="F42" s="388"/>
      <c r="G42" s="388"/>
      <c r="H42" s="388"/>
      <c r="I42" s="388"/>
      <c r="J42" s="388"/>
      <c r="K42" s="388"/>
      <c r="L42" s="388"/>
      <c r="M42" s="413"/>
      <c r="N42" s="96">
        <f>'YEAR 1'!J41</f>
        <v>0</v>
      </c>
      <c r="O42" s="96">
        <f>'YEAR 2'!J41</f>
        <v>0</v>
      </c>
      <c r="P42" s="95">
        <f>'YEAR 3'!J41</f>
        <v>0</v>
      </c>
      <c r="Q42" s="95">
        <f>'YEAR 4'!J41</f>
        <v>0</v>
      </c>
      <c r="R42" s="95">
        <f>'YEAR 5'!J41</f>
        <v>0</v>
      </c>
      <c r="S42" s="137">
        <f>ROUND((SUM(N42:R42)),0)</f>
        <v>0</v>
      </c>
    </row>
    <row r="43" spans="1:19" s="2" customFormat="1" ht="14.25" customHeight="1">
      <c r="A43" s="87">
        <v>4</v>
      </c>
      <c r="B43" s="387" t="s">
        <v>143</v>
      </c>
      <c r="C43" s="388"/>
      <c r="D43" s="388"/>
      <c r="E43" s="388"/>
      <c r="F43" s="388"/>
      <c r="G43" s="388"/>
      <c r="H43" s="388"/>
      <c r="I43" s="388"/>
      <c r="J43" s="388"/>
      <c r="K43" s="388"/>
      <c r="L43" s="388"/>
      <c r="M43" s="413"/>
      <c r="N43" s="96">
        <f>'YEAR 1'!J42</f>
        <v>0</v>
      </c>
      <c r="O43" s="96">
        <f>'YEAR 2'!J42</f>
        <v>0</v>
      </c>
      <c r="P43" s="95">
        <f>'YEAR 3'!J42</f>
        <v>0</v>
      </c>
      <c r="Q43" s="95">
        <f>'YEAR 4'!J42</f>
        <v>0</v>
      </c>
      <c r="R43" s="95">
        <f>'YEAR 5'!J42</f>
        <v>0</v>
      </c>
      <c r="S43" s="137">
        <f>ROUND((SUM(N43:R43)),0)</f>
        <v>0</v>
      </c>
    </row>
    <row r="44" spans="1:19" s="2" customFormat="1" ht="14.25" customHeight="1">
      <c r="A44" s="87">
        <v>5</v>
      </c>
      <c r="B44" s="387" t="s">
        <v>142</v>
      </c>
      <c r="C44" s="388"/>
      <c r="D44" s="388"/>
      <c r="E44" s="388"/>
      <c r="F44" s="388"/>
      <c r="G44" s="388"/>
      <c r="H44" s="388"/>
      <c r="I44" s="388"/>
      <c r="J44" s="388"/>
      <c r="K44" s="388"/>
      <c r="L44" s="388"/>
      <c r="M44" s="413"/>
      <c r="N44" s="96">
        <f>'YEAR 1'!J43</f>
        <v>0</v>
      </c>
      <c r="O44" s="96">
        <f>'YEAR 2'!J43</f>
        <v>0</v>
      </c>
      <c r="P44" s="95">
        <f>'YEAR 3'!J43</f>
        <v>0</v>
      </c>
      <c r="Q44" s="95">
        <f>'YEAR 4'!J43</f>
        <v>0</v>
      </c>
      <c r="R44" s="95">
        <f>'YEAR 5'!J43</f>
        <v>0</v>
      </c>
      <c r="S44" s="137">
        <f>ROUND((SUM(N44:R44)),0)</f>
        <v>0</v>
      </c>
    </row>
    <row r="45" spans="1:19" s="2" customFormat="1" ht="3" customHeight="1">
      <c r="A45" s="97"/>
      <c r="B45" s="98"/>
      <c r="C45" s="99"/>
      <c r="D45" s="99"/>
      <c r="E45" s="99"/>
      <c r="F45" s="99"/>
      <c r="G45" s="99"/>
      <c r="H45" s="98"/>
      <c r="I45" s="98"/>
      <c r="J45" s="100"/>
      <c r="K45" s="100"/>
      <c r="L45" s="100"/>
      <c r="M45" s="100"/>
      <c r="N45" s="100"/>
      <c r="O45" s="100"/>
      <c r="P45" s="100"/>
      <c r="Q45" s="100"/>
      <c r="R45" s="100"/>
      <c r="S45" s="101"/>
    </row>
    <row r="46" spans="1:19" s="2" customFormat="1" ht="18" customHeight="1">
      <c r="A46" s="329" t="s">
        <v>44</v>
      </c>
      <c r="B46" s="330"/>
      <c r="C46" s="330"/>
      <c r="D46" s="330"/>
      <c r="E46" s="330"/>
      <c r="F46" s="330"/>
      <c r="G46" s="330"/>
      <c r="H46" s="330"/>
      <c r="I46" s="330"/>
      <c r="J46" s="330"/>
      <c r="K46" s="330"/>
      <c r="L46" s="330"/>
      <c r="M46" s="331"/>
      <c r="N46" s="102">
        <f aca="true" t="shared" si="6" ref="N46:S46">ROUND((SUM(N40:N44)),0)</f>
        <v>0</v>
      </c>
      <c r="O46" s="102">
        <f t="shared" si="6"/>
        <v>0</v>
      </c>
      <c r="P46" s="102">
        <f t="shared" si="6"/>
        <v>0</v>
      </c>
      <c r="Q46" s="102">
        <f t="shared" si="6"/>
        <v>0</v>
      </c>
      <c r="R46" s="102">
        <f>ROUND((SUM(R40:R44)),0)</f>
        <v>0</v>
      </c>
      <c r="S46" s="103">
        <f t="shared" si="6"/>
        <v>0</v>
      </c>
    </row>
    <row r="47" spans="1:19" s="2" customFormat="1" ht="3" customHeight="1">
      <c r="A47" s="97"/>
      <c r="B47" s="98"/>
      <c r="C47" s="99"/>
      <c r="D47" s="99"/>
      <c r="E47" s="99"/>
      <c r="F47" s="99"/>
      <c r="G47" s="99"/>
      <c r="H47" s="98"/>
      <c r="I47" s="98"/>
      <c r="J47" s="100"/>
      <c r="K47" s="100"/>
      <c r="L47" s="100"/>
      <c r="M47" s="100"/>
      <c r="N47" s="100"/>
      <c r="O47" s="100"/>
      <c r="P47" s="100"/>
      <c r="Q47" s="100"/>
      <c r="R47" s="100"/>
      <c r="S47" s="104"/>
    </row>
    <row r="48" spans="1:19" s="2" customFormat="1" ht="18" customHeight="1" thickBot="1">
      <c r="A48" s="332" t="s">
        <v>51</v>
      </c>
      <c r="B48" s="333"/>
      <c r="C48" s="333"/>
      <c r="D48" s="333"/>
      <c r="E48" s="333"/>
      <c r="F48" s="333"/>
      <c r="G48" s="333"/>
      <c r="H48" s="333"/>
      <c r="I48" s="333"/>
      <c r="J48" s="333"/>
      <c r="K48" s="333"/>
      <c r="L48" s="333"/>
      <c r="M48" s="334"/>
      <c r="N48" s="105">
        <f aca="true" t="shared" si="7" ref="N48:S48">ROUND((SUM(N37+N46)),0)</f>
        <v>0</v>
      </c>
      <c r="O48" s="105">
        <f t="shared" si="7"/>
        <v>0</v>
      </c>
      <c r="P48" s="105">
        <f t="shared" si="7"/>
        <v>0</v>
      </c>
      <c r="Q48" s="105">
        <f t="shared" si="7"/>
        <v>0</v>
      </c>
      <c r="R48" s="105">
        <f>ROUND((SUM(R37+R46)),0)</f>
        <v>0</v>
      </c>
      <c r="S48" s="94">
        <f t="shared" si="7"/>
        <v>0</v>
      </c>
    </row>
    <row r="49" spans="1:19" ht="109.5" customHeight="1" thickBot="1">
      <c r="A49" s="335" t="s">
        <v>102</v>
      </c>
      <c r="B49" s="336"/>
      <c r="C49" s="336"/>
      <c r="D49" s="336"/>
      <c r="E49" s="336"/>
      <c r="F49" s="336"/>
      <c r="G49" s="336"/>
      <c r="H49" s="336"/>
      <c r="I49" s="336"/>
      <c r="J49" s="336"/>
      <c r="K49" s="336"/>
      <c r="L49" s="336"/>
      <c r="M49" s="336"/>
      <c r="N49" s="336"/>
      <c r="O49" s="336"/>
      <c r="P49" s="336"/>
      <c r="Q49" s="336"/>
      <c r="R49" s="336"/>
      <c r="S49" s="337"/>
    </row>
    <row r="50" spans="1:19" ht="30.75" customHeight="1" thickBot="1">
      <c r="A50" s="318" t="s">
        <v>121</v>
      </c>
      <c r="B50" s="319"/>
      <c r="C50" s="346">
        <f>'YEAR 1'!C49:D49</f>
        <v>0</v>
      </c>
      <c r="D50" s="347"/>
      <c r="E50" s="320" t="s">
        <v>85</v>
      </c>
      <c r="F50" s="321"/>
      <c r="G50" s="348">
        <f>'YEAR 1'!G49:H49</f>
        <v>0</v>
      </c>
      <c r="H50" s="419"/>
      <c r="I50" s="349"/>
      <c r="J50" s="404"/>
      <c r="K50" s="405"/>
      <c r="L50" s="405"/>
      <c r="M50" s="384"/>
      <c r="N50" s="433" t="str">
        <f>IF($J$4&gt;0,"yes","no")</f>
        <v>no</v>
      </c>
      <c r="O50" s="433" t="str">
        <f>IF($J$4&gt;1,"yes","no")</f>
        <v>no</v>
      </c>
      <c r="P50" s="433" t="str">
        <f>IF($J$4&gt;2,"yes","no")</f>
        <v>no</v>
      </c>
      <c r="Q50" s="433" t="str">
        <f>IF($J$4&gt;3,"yes","no")</f>
        <v>no</v>
      </c>
      <c r="R50" s="433" t="str">
        <f>IF($J$4&gt;4,"yes","no")</f>
        <v>no</v>
      </c>
      <c r="S50" s="435" t="s">
        <v>62</v>
      </c>
    </row>
    <row r="51" spans="1:19" ht="30.75" customHeight="1" thickBot="1">
      <c r="A51" s="318" t="s">
        <v>37</v>
      </c>
      <c r="B51" s="319"/>
      <c r="C51" s="346">
        <f>'YEAR 1'!C50:D50</f>
        <v>0</v>
      </c>
      <c r="D51" s="347"/>
      <c r="E51" s="320" t="s">
        <v>31</v>
      </c>
      <c r="F51" s="321"/>
      <c r="G51" s="352">
        <f>'YEAR 1'!G50:H50</f>
        <v>0</v>
      </c>
      <c r="H51" s="420"/>
      <c r="I51" s="353"/>
      <c r="J51" s="406"/>
      <c r="K51" s="407"/>
      <c r="L51" s="407"/>
      <c r="M51" s="385"/>
      <c r="N51" s="434"/>
      <c r="O51" s="434"/>
      <c r="P51" s="434"/>
      <c r="Q51" s="434"/>
      <c r="R51" s="434"/>
      <c r="S51" s="436"/>
    </row>
    <row r="52" spans="1:19" ht="30.75" customHeight="1" thickBot="1">
      <c r="A52" s="318" t="s">
        <v>0</v>
      </c>
      <c r="B52" s="319"/>
      <c r="C52" s="346">
        <f>'YEAR 1'!C51:D51</f>
        <v>0</v>
      </c>
      <c r="D52" s="347"/>
      <c r="E52" s="320" t="s">
        <v>36</v>
      </c>
      <c r="F52" s="321"/>
      <c r="G52" s="430">
        <f>'YEAR 1'!G51:H51</f>
        <v>0</v>
      </c>
      <c r="H52" s="431"/>
      <c r="I52" s="432"/>
      <c r="J52" s="408"/>
      <c r="K52" s="409"/>
      <c r="L52" s="409"/>
      <c r="M52" s="386"/>
      <c r="N52" s="79" t="s">
        <v>86</v>
      </c>
      <c r="O52" s="79" t="s">
        <v>87</v>
      </c>
      <c r="P52" s="79" t="s">
        <v>88</v>
      </c>
      <c r="Q52" s="79" t="s">
        <v>89</v>
      </c>
      <c r="R52" s="79" t="s">
        <v>90</v>
      </c>
      <c r="S52" s="437"/>
    </row>
    <row r="53" spans="1:19" s="2" customFormat="1" ht="12" customHeight="1">
      <c r="A53" s="371" t="s">
        <v>27</v>
      </c>
      <c r="B53" s="372"/>
      <c r="C53" s="372"/>
      <c r="D53" s="372"/>
      <c r="E53" s="372"/>
      <c r="F53" s="372"/>
      <c r="G53" s="372"/>
      <c r="H53" s="372"/>
      <c r="I53" s="372"/>
      <c r="J53" s="372"/>
      <c r="K53" s="372"/>
      <c r="L53" s="372"/>
      <c r="M53" s="372"/>
      <c r="N53" s="372"/>
      <c r="O53" s="372"/>
      <c r="P53" s="372"/>
      <c r="Q53" s="372"/>
      <c r="R53" s="372"/>
      <c r="S53" s="373"/>
    </row>
    <row r="54" spans="1:19" s="17" customFormat="1" ht="18" customHeight="1" thickBot="1">
      <c r="A54" s="374"/>
      <c r="B54" s="375"/>
      <c r="C54" s="375"/>
      <c r="D54" s="375"/>
      <c r="E54" s="375"/>
      <c r="F54" s="375"/>
      <c r="G54" s="375"/>
      <c r="H54" s="375"/>
      <c r="I54" s="375"/>
      <c r="J54" s="375"/>
      <c r="K54" s="375"/>
      <c r="L54" s="375"/>
      <c r="M54" s="375"/>
      <c r="N54" s="375"/>
      <c r="O54" s="375"/>
      <c r="P54" s="375"/>
      <c r="Q54" s="375"/>
      <c r="R54" s="375"/>
      <c r="S54" s="376"/>
    </row>
    <row r="55" spans="1:19" s="2" customFormat="1" ht="15">
      <c r="A55" s="106">
        <v>1</v>
      </c>
      <c r="B55" s="107" t="s">
        <v>137</v>
      </c>
      <c r="C55" s="108"/>
      <c r="D55" s="108"/>
      <c r="E55" s="108"/>
      <c r="F55" s="108"/>
      <c r="G55" s="108"/>
      <c r="H55" s="108"/>
      <c r="I55" s="108"/>
      <c r="J55" s="108"/>
      <c r="K55" s="108"/>
      <c r="L55" s="108"/>
      <c r="M55" s="109"/>
      <c r="N55" s="110">
        <f>'YEAR 1'!J54</f>
        <v>0</v>
      </c>
      <c r="O55" s="110">
        <f>'YEAR 2'!J54</f>
        <v>0</v>
      </c>
      <c r="P55" s="110">
        <f>'YEAR 3'!J54</f>
        <v>0</v>
      </c>
      <c r="Q55" s="110">
        <f>'YEAR 4'!J54</f>
        <v>0</v>
      </c>
      <c r="R55" s="110">
        <f>'YEAR 5'!J54</f>
        <v>0</v>
      </c>
      <c r="S55" s="111">
        <f>ROUND((SUM(N55:R55)),0)</f>
        <v>0</v>
      </c>
    </row>
    <row r="56" spans="1:19" s="2" customFormat="1" ht="15">
      <c r="A56" s="87">
        <v>2</v>
      </c>
      <c r="B56" s="424" t="s">
        <v>38</v>
      </c>
      <c r="C56" s="425"/>
      <c r="D56" s="425"/>
      <c r="E56" s="425"/>
      <c r="F56" s="425"/>
      <c r="G56" s="425"/>
      <c r="H56" s="425"/>
      <c r="I56" s="425"/>
      <c r="J56" s="425"/>
      <c r="K56" s="425"/>
      <c r="L56" s="425"/>
      <c r="M56" s="426"/>
      <c r="N56" s="112">
        <f>'YEAR 1'!J55</f>
        <v>0</v>
      </c>
      <c r="O56" s="112">
        <f>'YEAR 2'!J55</f>
        <v>0</v>
      </c>
      <c r="P56" s="112">
        <f>'YEAR 3'!J55</f>
        <v>0</v>
      </c>
      <c r="Q56" s="112">
        <f>'YEAR 4'!J55</f>
        <v>0</v>
      </c>
      <c r="R56" s="112">
        <f>'YEAR 5'!J55</f>
        <v>0</v>
      </c>
      <c r="S56" s="83">
        <f>ROUND((SUM(N56:R56)),0)</f>
        <v>0</v>
      </c>
    </row>
    <row r="57" spans="1:19" s="2" customFormat="1" ht="3" customHeight="1">
      <c r="A57" s="97"/>
      <c r="B57" s="98"/>
      <c r="C57" s="99"/>
      <c r="D57" s="99"/>
      <c r="E57" s="99"/>
      <c r="F57" s="99"/>
      <c r="G57" s="99"/>
      <c r="H57" s="98"/>
      <c r="I57" s="98"/>
      <c r="J57" s="100"/>
      <c r="K57" s="100"/>
      <c r="L57" s="100"/>
      <c r="M57" s="100"/>
      <c r="N57" s="100"/>
      <c r="O57" s="100"/>
      <c r="P57" s="100"/>
      <c r="Q57" s="100"/>
      <c r="R57" s="100"/>
      <c r="S57" s="101"/>
    </row>
    <row r="58" spans="1:19" s="2" customFormat="1" ht="18" customHeight="1" thickBot="1">
      <c r="A58" s="332" t="s">
        <v>46</v>
      </c>
      <c r="B58" s="333"/>
      <c r="C58" s="333"/>
      <c r="D58" s="333"/>
      <c r="E58" s="333"/>
      <c r="F58" s="333"/>
      <c r="G58" s="333"/>
      <c r="H58" s="333"/>
      <c r="I58" s="333"/>
      <c r="J58" s="333"/>
      <c r="K58" s="333"/>
      <c r="L58" s="333"/>
      <c r="M58" s="334"/>
      <c r="N58" s="93">
        <f aca="true" t="shared" si="8" ref="N58:S58">ROUND((SUM(N55:N56)),0)</f>
        <v>0</v>
      </c>
      <c r="O58" s="93">
        <f t="shared" si="8"/>
        <v>0</v>
      </c>
      <c r="P58" s="93">
        <f t="shared" si="8"/>
        <v>0</v>
      </c>
      <c r="Q58" s="93">
        <f t="shared" si="8"/>
        <v>0</v>
      </c>
      <c r="R58" s="93">
        <f t="shared" si="8"/>
        <v>0</v>
      </c>
      <c r="S58" s="126">
        <f t="shared" si="8"/>
        <v>0</v>
      </c>
    </row>
    <row r="59" spans="1:19" s="2" customFormat="1" ht="12" customHeight="1">
      <c r="A59" s="371" t="s">
        <v>9</v>
      </c>
      <c r="B59" s="372"/>
      <c r="C59" s="372"/>
      <c r="D59" s="372"/>
      <c r="E59" s="372"/>
      <c r="F59" s="372"/>
      <c r="G59" s="372"/>
      <c r="H59" s="372"/>
      <c r="I59" s="372"/>
      <c r="J59" s="372"/>
      <c r="K59" s="372"/>
      <c r="L59" s="372"/>
      <c r="M59" s="372"/>
      <c r="N59" s="372"/>
      <c r="O59" s="372"/>
      <c r="P59" s="372"/>
      <c r="Q59" s="372"/>
      <c r="R59" s="372"/>
      <c r="S59" s="373"/>
    </row>
    <row r="60" spans="1:19" s="17" customFormat="1" ht="18" customHeight="1" thickBot="1">
      <c r="A60" s="410"/>
      <c r="B60" s="411"/>
      <c r="C60" s="411"/>
      <c r="D60" s="411"/>
      <c r="E60" s="411"/>
      <c r="F60" s="411"/>
      <c r="G60" s="411"/>
      <c r="H60" s="411"/>
      <c r="I60" s="411"/>
      <c r="J60" s="411"/>
      <c r="K60" s="411"/>
      <c r="L60" s="411"/>
      <c r="M60" s="411"/>
      <c r="N60" s="411"/>
      <c r="O60" s="411"/>
      <c r="P60" s="411"/>
      <c r="Q60" s="411"/>
      <c r="R60" s="411"/>
      <c r="S60" s="412"/>
    </row>
    <row r="61" spans="1:19" s="2" customFormat="1" ht="15">
      <c r="A61" s="90">
        <v>1</v>
      </c>
      <c r="B61" s="438" t="s">
        <v>10</v>
      </c>
      <c r="C61" s="439"/>
      <c r="D61" s="439"/>
      <c r="E61" s="439"/>
      <c r="F61" s="439"/>
      <c r="G61" s="439"/>
      <c r="H61" s="439"/>
      <c r="I61" s="439"/>
      <c r="J61" s="439"/>
      <c r="K61" s="439"/>
      <c r="L61" s="439"/>
      <c r="M61" s="440"/>
      <c r="N61" s="113">
        <f>'YEAR 1'!J60</f>
        <v>0</v>
      </c>
      <c r="O61" s="113">
        <f>'YEAR 2'!J60</f>
        <v>0</v>
      </c>
      <c r="P61" s="113">
        <f>'YEAR 3'!J60</f>
        <v>0</v>
      </c>
      <c r="Q61" s="113">
        <f>'YEAR 4'!J60</f>
        <v>0</v>
      </c>
      <c r="R61" s="113">
        <f>'YEAR 5'!J60</f>
        <v>0</v>
      </c>
      <c r="S61" s="144">
        <f>ROUND((SUM(N61:R61)),0)</f>
        <v>0</v>
      </c>
    </row>
    <row r="62" spans="1:19" s="2" customFormat="1" ht="15">
      <c r="A62" s="87">
        <v>2</v>
      </c>
      <c r="B62" s="427" t="s">
        <v>11</v>
      </c>
      <c r="C62" s="428"/>
      <c r="D62" s="428"/>
      <c r="E62" s="428"/>
      <c r="F62" s="428"/>
      <c r="G62" s="428"/>
      <c r="H62" s="428"/>
      <c r="I62" s="428"/>
      <c r="J62" s="428"/>
      <c r="K62" s="428"/>
      <c r="L62" s="428"/>
      <c r="M62" s="429"/>
      <c r="N62" s="113">
        <f>'YEAR 1'!J61</f>
        <v>0</v>
      </c>
      <c r="O62" s="113">
        <f>'YEAR 2'!J61</f>
        <v>0</v>
      </c>
      <c r="P62" s="113">
        <f>'YEAR 3'!J61</f>
        <v>0</v>
      </c>
      <c r="Q62" s="113">
        <f>'YEAR 4'!J61</f>
        <v>0</v>
      </c>
      <c r="R62" s="113">
        <f>'YEAR 5'!J61</f>
        <v>0</v>
      </c>
      <c r="S62" s="83">
        <f>ROUND((SUM(N62:R62)),0)</f>
        <v>0</v>
      </c>
    </row>
    <row r="63" spans="1:19" s="2" customFormat="1" ht="3" customHeight="1">
      <c r="A63" s="97"/>
      <c r="B63" s="98"/>
      <c r="C63" s="99"/>
      <c r="D63" s="99"/>
      <c r="E63" s="99"/>
      <c r="F63" s="99"/>
      <c r="G63" s="99"/>
      <c r="H63" s="98"/>
      <c r="I63" s="98"/>
      <c r="J63" s="100"/>
      <c r="K63" s="100"/>
      <c r="L63" s="100"/>
      <c r="M63" s="100"/>
      <c r="N63" s="100"/>
      <c r="O63" s="100"/>
      <c r="P63" s="100"/>
      <c r="Q63" s="100"/>
      <c r="R63" s="100"/>
      <c r="S63" s="101"/>
    </row>
    <row r="64" spans="1:19" s="2" customFormat="1" ht="18" customHeight="1" thickBot="1">
      <c r="A64" s="332" t="s">
        <v>47</v>
      </c>
      <c r="B64" s="333"/>
      <c r="C64" s="333"/>
      <c r="D64" s="333"/>
      <c r="E64" s="333"/>
      <c r="F64" s="333"/>
      <c r="G64" s="333"/>
      <c r="H64" s="333"/>
      <c r="I64" s="333"/>
      <c r="J64" s="333"/>
      <c r="K64" s="333"/>
      <c r="L64" s="333"/>
      <c r="M64" s="334"/>
      <c r="N64" s="93">
        <f aca="true" t="shared" si="9" ref="N64:S64">ROUND((SUM(N61:N62)),0)</f>
        <v>0</v>
      </c>
      <c r="O64" s="93">
        <f t="shared" si="9"/>
        <v>0</v>
      </c>
      <c r="P64" s="93">
        <f t="shared" si="9"/>
        <v>0</v>
      </c>
      <c r="Q64" s="93">
        <f t="shared" si="9"/>
        <v>0</v>
      </c>
      <c r="R64" s="93">
        <f t="shared" si="9"/>
        <v>0</v>
      </c>
      <c r="S64" s="126">
        <f t="shared" si="9"/>
        <v>0</v>
      </c>
    </row>
    <row r="65" spans="1:19" s="2" customFormat="1" ht="12" customHeight="1">
      <c r="A65" s="371" t="s">
        <v>12</v>
      </c>
      <c r="B65" s="372"/>
      <c r="C65" s="372"/>
      <c r="D65" s="372"/>
      <c r="E65" s="372"/>
      <c r="F65" s="372"/>
      <c r="G65" s="372"/>
      <c r="H65" s="372"/>
      <c r="I65" s="372"/>
      <c r="J65" s="372"/>
      <c r="K65" s="372"/>
      <c r="L65" s="372"/>
      <c r="M65" s="372"/>
      <c r="N65" s="372"/>
      <c r="O65" s="372"/>
      <c r="P65" s="372"/>
      <c r="Q65" s="372"/>
      <c r="R65" s="372"/>
      <c r="S65" s="373"/>
    </row>
    <row r="66" spans="1:19" s="17" customFormat="1" ht="18" customHeight="1" thickBot="1">
      <c r="A66" s="410"/>
      <c r="B66" s="411"/>
      <c r="C66" s="411"/>
      <c r="D66" s="411"/>
      <c r="E66" s="411"/>
      <c r="F66" s="411"/>
      <c r="G66" s="411"/>
      <c r="H66" s="411"/>
      <c r="I66" s="411"/>
      <c r="J66" s="411"/>
      <c r="K66" s="411"/>
      <c r="L66" s="411"/>
      <c r="M66" s="411"/>
      <c r="N66" s="411"/>
      <c r="O66" s="411"/>
      <c r="P66" s="411"/>
      <c r="Q66" s="411"/>
      <c r="R66" s="411"/>
      <c r="S66" s="412"/>
    </row>
    <row r="67" spans="1:19" s="2" customFormat="1" ht="15">
      <c r="A67" s="170">
        <v>1</v>
      </c>
      <c r="B67" s="438" t="s">
        <v>13</v>
      </c>
      <c r="C67" s="439"/>
      <c r="D67" s="439"/>
      <c r="E67" s="439"/>
      <c r="F67" s="439"/>
      <c r="G67" s="439"/>
      <c r="H67" s="439"/>
      <c r="I67" s="439"/>
      <c r="J67" s="439"/>
      <c r="K67" s="439"/>
      <c r="L67" s="439"/>
      <c r="M67" s="440"/>
      <c r="N67" s="113">
        <f>'YEAR 1'!J66</f>
        <v>0</v>
      </c>
      <c r="O67" s="113">
        <f>'YEAR 2'!J66</f>
        <v>0</v>
      </c>
      <c r="P67" s="113">
        <f>'YEAR 3'!J66</f>
        <v>0</v>
      </c>
      <c r="Q67" s="113">
        <f>'YEAR 4'!J66</f>
        <v>0</v>
      </c>
      <c r="R67" s="113">
        <f>'YEAR 5'!J66</f>
        <v>0</v>
      </c>
      <c r="S67" s="144">
        <f>ROUND((SUM(N67:R67)),0)</f>
        <v>0</v>
      </c>
    </row>
    <row r="68" spans="1:19" s="2" customFormat="1" ht="15">
      <c r="A68" s="171">
        <v>2</v>
      </c>
      <c r="B68" s="427" t="s">
        <v>14</v>
      </c>
      <c r="C68" s="428"/>
      <c r="D68" s="428"/>
      <c r="E68" s="428"/>
      <c r="F68" s="428"/>
      <c r="G68" s="428"/>
      <c r="H68" s="428"/>
      <c r="I68" s="428"/>
      <c r="J68" s="428"/>
      <c r="K68" s="428"/>
      <c r="L68" s="428"/>
      <c r="M68" s="429"/>
      <c r="N68" s="113">
        <f>'YEAR 1'!J67</f>
        <v>0</v>
      </c>
      <c r="O68" s="113">
        <f>'YEAR 2'!J67</f>
        <v>0</v>
      </c>
      <c r="P68" s="113">
        <f>'YEAR 3'!J67</f>
        <v>0</v>
      </c>
      <c r="Q68" s="113">
        <f>'YEAR 4'!J67</f>
        <v>0</v>
      </c>
      <c r="R68" s="113">
        <f>'YEAR 5'!J67</f>
        <v>0</v>
      </c>
      <c r="S68" s="83">
        <f>ROUND((SUM(N68:R68)),0)</f>
        <v>0</v>
      </c>
    </row>
    <row r="69" spans="1:19" s="2" customFormat="1" ht="15">
      <c r="A69" s="171">
        <v>3</v>
      </c>
      <c r="B69" s="427" t="s">
        <v>15</v>
      </c>
      <c r="C69" s="428"/>
      <c r="D69" s="428"/>
      <c r="E69" s="428"/>
      <c r="F69" s="428"/>
      <c r="G69" s="428"/>
      <c r="H69" s="428"/>
      <c r="I69" s="428"/>
      <c r="J69" s="428"/>
      <c r="K69" s="428"/>
      <c r="L69" s="428"/>
      <c r="M69" s="429"/>
      <c r="N69" s="113">
        <f>'YEAR 1'!J68</f>
        <v>0</v>
      </c>
      <c r="O69" s="113">
        <f>'YEAR 2'!J68</f>
        <v>0</v>
      </c>
      <c r="P69" s="113">
        <f>'YEAR 3'!J68</f>
        <v>0</v>
      </c>
      <c r="Q69" s="113">
        <f>'YEAR 4'!J68</f>
        <v>0</v>
      </c>
      <c r="R69" s="113">
        <f>'YEAR 5'!J68</f>
        <v>0</v>
      </c>
      <c r="S69" s="83">
        <f>ROUND((SUM(N69:R69)),0)</f>
        <v>0</v>
      </c>
    </row>
    <row r="70" spans="1:19" s="2" customFormat="1" ht="15">
      <c r="A70" s="171">
        <v>4</v>
      </c>
      <c r="B70" s="427" t="s">
        <v>5</v>
      </c>
      <c r="C70" s="428"/>
      <c r="D70" s="428"/>
      <c r="E70" s="428"/>
      <c r="F70" s="428"/>
      <c r="G70" s="428"/>
      <c r="H70" s="428"/>
      <c r="I70" s="428"/>
      <c r="J70" s="428"/>
      <c r="K70" s="428"/>
      <c r="L70" s="428"/>
      <c r="M70" s="429"/>
      <c r="N70" s="113">
        <f>'YEAR 1'!J69</f>
        <v>0</v>
      </c>
      <c r="O70" s="113">
        <f>'YEAR 2'!J69</f>
        <v>0</v>
      </c>
      <c r="P70" s="113">
        <f>'YEAR 3'!J69</f>
        <v>0</v>
      </c>
      <c r="Q70" s="113">
        <f>'YEAR 4'!J69</f>
        <v>0</v>
      </c>
      <c r="R70" s="113">
        <f>'YEAR 5'!J69</f>
        <v>0</v>
      </c>
      <c r="S70" s="83">
        <f>ROUND((SUM(N70:R70)),0)</f>
        <v>0</v>
      </c>
    </row>
    <row r="71" spans="1:19" s="2" customFormat="1" ht="3" customHeight="1">
      <c r="A71" s="147"/>
      <c r="B71" s="98"/>
      <c r="C71" s="98"/>
      <c r="D71" s="98"/>
      <c r="E71" s="98"/>
      <c r="F71" s="98"/>
      <c r="G71" s="98"/>
      <c r="H71" s="98"/>
      <c r="I71" s="98"/>
      <c r="J71" s="169"/>
      <c r="K71" s="169"/>
      <c r="L71" s="169"/>
      <c r="M71" s="169"/>
      <c r="N71" s="100"/>
      <c r="O71" s="100"/>
      <c r="P71" s="100"/>
      <c r="Q71" s="100"/>
      <c r="R71" s="100"/>
      <c r="S71" s="101"/>
    </row>
    <row r="72" spans="1:19" s="2" customFormat="1" ht="18" customHeight="1" thickBot="1">
      <c r="A72" s="441" t="s">
        <v>48</v>
      </c>
      <c r="B72" s="442"/>
      <c r="C72" s="442"/>
      <c r="D72" s="442"/>
      <c r="E72" s="442"/>
      <c r="F72" s="442"/>
      <c r="G72" s="442"/>
      <c r="H72" s="442"/>
      <c r="I72" s="442"/>
      <c r="J72" s="442"/>
      <c r="K72" s="442"/>
      <c r="L72" s="442"/>
      <c r="M72" s="443"/>
      <c r="N72" s="93">
        <f aca="true" t="shared" si="10" ref="N72:S72">ROUND((SUM(N67:N70)),0)</f>
        <v>0</v>
      </c>
      <c r="O72" s="127">
        <f t="shared" si="10"/>
        <v>0</v>
      </c>
      <c r="P72" s="127">
        <f t="shared" si="10"/>
        <v>0</v>
      </c>
      <c r="Q72" s="127">
        <f t="shared" si="10"/>
        <v>0</v>
      </c>
      <c r="R72" s="127">
        <f t="shared" si="10"/>
        <v>0</v>
      </c>
      <c r="S72" s="126">
        <f t="shared" si="10"/>
        <v>0</v>
      </c>
    </row>
    <row r="73" spans="1:19" s="2" customFormat="1" ht="12" customHeight="1">
      <c r="A73" s="371" t="s">
        <v>16</v>
      </c>
      <c r="B73" s="372"/>
      <c r="C73" s="372"/>
      <c r="D73" s="372"/>
      <c r="E73" s="372"/>
      <c r="F73" s="372"/>
      <c r="G73" s="372"/>
      <c r="H73" s="372"/>
      <c r="I73" s="372"/>
      <c r="J73" s="372"/>
      <c r="K73" s="372"/>
      <c r="L73" s="372"/>
      <c r="M73" s="372"/>
      <c r="N73" s="372"/>
      <c r="O73" s="372"/>
      <c r="P73" s="372"/>
      <c r="Q73" s="372"/>
      <c r="R73" s="372"/>
      <c r="S73" s="373"/>
    </row>
    <row r="74" spans="1:19" s="17" customFormat="1" ht="18" customHeight="1" thickBot="1">
      <c r="A74" s="410"/>
      <c r="B74" s="411"/>
      <c r="C74" s="411"/>
      <c r="D74" s="411"/>
      <c r="E74" s="411"/>
      <c r="F74" s="411"/>
      <c r="G74" s="411"/>
      <c r="H74" s="411"/>
      <c r="I74" s="411"/>
      <c r="J74" s="411"/>
      <c r="K74" s="411"/>
      <c r="L74" s="411"/>
      <c r="M74" s="411"/>
      <c r="N74" s="411"/>
      <c r="O74" s="411"/>
      <c r="P74" s="411"/>
      <c r="Q74" s="411"/>
      <c r="R74" s="411"/>
      <c r="S74" s="412"/>
    </row>
    <row r="75" spans="1:19" s="2" customFormat="1" ht="15">
      <c r="A75" s="90">
        <v>1</v>
      </c>
      <c r="B75" s="465" t="s">
        <v>17</v>
      </c>
      <c r="C75" s="466"/>
      <c r="D75" s="466"/>
      <c r="E75" s="466"/>
      <c r="F75" s="466"/>
      <c r="G75" s="466"/>
      <c r="H75" s="466"/>
      <c r="I75" s="466"/>
      <c r="J75" s="466"/>
      <c r="K75" s="466"/>
      <c r="L75" s="466"/>
      <c r="M75" s="467"/>
      <c r="N75" s="113">
        <f>'YEAR 1'!J74</f>
        <v>0</v>
      </c>
      <c r="O75" s="113">
        <f>'YEAR 2'!J74</f>
        <v>0</v>
      </c>
      <c r="P75" s="113">
        <f>'YEAR 3'!J74</f>
        <v>0</v>
      </c>
      <c r="Q75" s="113">
        <f>'YEAR 4'!J74</f>
        <v>0</v>
      </c>
      <c r="R75" s="113">
        <f>'YEAR 5'!J74</f>
        <v>0</v>
      </c>
      <c r="S75" s="144">
        <f aca="true" t="shared" si="11" ref="S75:S80">ROUND((SUM(N75:R75)),0)</f>
        <v>0</v>
      </c>
    </row>
    <row r="76" spans="1:19" s="2" customFormat="1" ht="15">
      <c r="A76" s="87">
        <v>2</v>
      </c>
      <c r="B76" s="326" t="s">
        <v>39</v>
      </c>
      <c r="C76" s="327"/>
      <c r="D76" s="327"/>
      <c r="E76" s="327"/>
      <c r="F76" s="327"/>
      <c r="G76" s="327"/>
      <c r="H76" s="327"/>
      <c r="I76" s="327"/>
      <c r="J76" s="327"/>
      <c r="K76" s="327"/>
      <c r="L76" s="327"/>
      <c r="M76" s="328"/>
      <c r="N76" s="113">
        <f>'YEAR 1'!J75</f>
        <v>0</v>
      </c>
      <c r="O76" s="113">
        <f>'YEAR 2'!J75</f>
        <v>0</v>
      </c>
      <c r="P76" s="113">
        <f>'YEAR 3'!J75</f>
        <v>0</v>
      </c>
      <c r="Q76" s="113">
        <f>'YEAR 4'!J75</f>
        <v>0</v>
      </c>
      <c r="R76" s="113">
        <f>'YEAR 5'!J75</f>
        <v>0</v>
      </c>
      <c r="S76" s="114">
        <f t="shared" si="11"/>
        <v>0</v>
      </c>
    </row>
    <row r="77" spans="1:19" s="2" customFormat="1" ht="15">
      <c r="A77" s="87">
        <v>3</v>
      </c>
      <c r="B77" s="387" t="s">
        <v>18</v>
      </c>
      <c r="C77" s="388"/>
      <c r="D77" s="388"/>
      <c r="E77" s="388"/>
      <c r="F77" s="388"/>
      <c r="G77" s="388"/>
      <c r="H77" s="388"/>
      <c r="I77" s="388"/>
      <c r="J77" s="388"/>
      <c r="K77" s="388"/>
      <c r="L77" s="388"/>
      <c r="M77" s="413"/>
      <c r="N77" s="113">
        <f>'YEAR 1'!J76</f>
        <v>0</v>
      </c>
      <c r="O77" s="113">
        <f>'YEAR 2'!J76</f>
        <v>0</v>
      </c>
      <c r="P77" s="113">
        <f>'YEAR 3'!J76</f>
        <v>0</v>
      </c>
      <c r="Q77" s="113">
        <f>'YEAR 4'!J76</f>
        <v>0</v>
      </c>
      <c r="R77" s="113">
        <f>'YEAR 5'!J76</f>
        <v>0</v>
      </c>
      <c r="S77" s="114">
        <f t="shared" si="11"/>
        <v>0</v>
      </c>
    </row>
    <row r="78" spans="1:19" s="2" customFormat="1" ht="15">
      <c r="A78" s="87">
        <v>4</v>
      </c>
      <c r="B78" s="387" t="s">
        <v>19</v>
      </c>
      <c r="C78" s="388"/>
      <c r="D78" s="388"/>
      <c r="E78" s="388"/>
      <c r="F78" s="388"/>
      <c r="G78" s="388"/>
      <c r="H78" s="388"/>
      <c r="I78" s="388"/>
      <c r="J78" s="388"/>
      <c r="K78" s="388"/>
      <c r="L78" s="388"/>
      <c r="M78" s="413"/>
      <c r="N78" s="113">
        <f>'YEAR 1'!J77</f>
        <v>0</v>
      </c>
      <c r="O78" s="113">
        <f>'YEAR 2'!J77</f>
        <v>0</v>
      </c>
      <c r="P78" s="113">
        <f>'YEAR 3'!J77</f>
        <v>0</v>
      </c>
      <c r="Q78" s="113">
        <f>'YEAR 4'!J77</f>
        <v>0</v>
      </c>
      <c r="R78" s="113">
        <f>'YEAR 5'!J77</f>
        <v>0</v>
      </c>
      <c r="S78" s="115">
        <f t="shared" si="11"/>
        <v>0</v>
      </c>
    </row>
    <row r="79" spans="1:19" s="2" customFormat="1" ht="15">
      <c r="A79" s="87">
        <v>5</v>
      </c>
      <c r="B79" s="163" t="s">
        <v>123</v>
      </c>
      <c r="C79" s="172"/>
      <c r="D79" s="172"/>
      <c r="E79" s="172"/>
      <c r="F79" s="172"/>
      <c r="G79" s="172"/>
      <c r="H79" s="172"/>
      <c r="I79" s="172"/>
      <c r="J79" s="172"/>
      <c r="K79" s="175"/>
      <c r="L79" s="172"/>
      <c r="M79" s="173"/>
      <c r="N79" s="113">
        <f>'YEAR 1'!J78</f>
        <v>0</v>
      </c>
      <c r="O79" s="113">
        <f>'YEAR 2'!J78</f>
        <v>0</v>
      </c>
      <c r="P79" s="113">
        <f>'YEAR 3'!J78</f>
        <v>0</v>
      </c>
      <c r="Q79" s="113">
        <f>'YEAR 4'!J78</f>
        <v>0</v>
      </c>
      <c r="R79" s="113">
        <f>'YEAR 5'!J78</f>
        <v>0</v>
      </c>
      <c r="S79" s="115">
        <f t="shared" si="11"/>
        <v>0</v>
      </c>
    </row>
    <row r="80" spans="1:19" s="2" customFormat="1" ht="15">
      <c r="A80" s="87">
        <v>6</v>
      </c>
      <c r="B80" s="424" t="s">
        <v>5</v>
      </c>
      <c r="C80" s="425"/>
      <c r="D80" s="425"/>
      <c r="E80" s="425"/>
      <c r="F80" s="425"/>
      <c r="G80" s="425"/>
      <c r="H80" s="425"/>
      <c r="I80" s="425"/>
      <c r="J80" s="425"/>
      <c r="K80" s="425"/>
      <c r="L80" s="425"/>
      <c r="M80" s="426"/>
      <c r="N80" s="113">
        <f>'YEAR 1'!J79</f>
        <v>0</v>
      </c>
      <c r="O80" s="113">
        <f>'YEAR 2'!J79</f>
        <v>0</v>
      </c>
      <c r="P80" s="113">
        <f>'YEAR 3'!J79</f>
        <v>0</v>
      </c>
      <c r="Q80" s="113">
        <f>'YEAR 4'!J79</f>
        <v>0</v>
      </c>
      <c r="R80" s="113">
        <f>'YEAR 5'!J79</f>
        <v>0</v>
      </c>
      <c r="S80" s="114">
        <f t="shared" si="11"/>
        <v>0</v>
      </c>
    </row>
    <row r="81" spans="1:19" s="2" customFormat="1" ht="3" customHeight="1">
      <c r="A81" s="459"/>
      <c r="B81" s="460"/>
      <c r="C81" s="460"/>
      <c r="D81" s="460"/>
      <c r="E81" s="460"/>
      <c r="F81" s="460"/>
      <c r="G81" s="460"/>
      <c r="H81" s="460"/>
      <c r="I81" s="460"/>
      <c r="J81" s="460"/>
      <c r="K81" s="460"/>
      <c r="L81" s="460"/>
      <c r="M81" s="460"/>
      <c r="N81" s="460"/>
      <c r="O81" s="460"/>
      <c r="P81" s="460"/>
      <c r="Q81" s="460"/>
      <c r="R81" s="460"/>
      <c r="S81" s="461"/>
    </row>
    <row r="82" spans="1:19" s="2" customFormat="1" ht="15">
      <c r="A82" s="395">
        <v>7</v>
      </c>
      <c r="B82" s="398" t="s">
        <v>65</v>
      </c>
      <c r="C82" s="399"/>
      <c r="D82" s="427" t="s">
        <v>70</v>
      </c>
      <c r="E82" s="428"/>
      <c r="F82" s="428"/>
      <c r="G82" s="428"/>
      <c r="H82" s="428"/>
      <c r="I82" s="428"/>
      <c r="J82" s="428"/>
      <c r="K82" s="428"/>
      <c r="L82" s="428"/>
      <c r="M82" s="429"/>
      <c r="N82" s="113">
        <f>'YEAR 1'!J81</f>
        <v>0</v>
      </c>
      <c r="O82" s="113">
        <f>'YEAR 2'!J81</f>
        <v>0</v>
      </c>
      <c r="P82" s="113">
        <f>'YEAR 3'!J81</f>
        <v>0</v>
      </c>
      <c r="Q82" s="113">
        <f>'YEAR 4'!J81</f>
        <v>0</v>
      </c>
      <c r="R82" s="113">
        <f>'YEAR 5'!J81</f>
        <v>0</v>
      </c>
      <c r="S82" s="152">
        <f>ROUND((SUM(N82:R82)),0)</f>
        <v>0</v>
      </c>
    </row>
    <row r="83" spans="1:19" s="2" customFormat="1" ht="15">
      <c r="A83" s="396"/>
      <c r="B83" s="400"/>
      <c r="C83" s="401"/>
      <c r="D83" s="427" t="s">
        <v>71</v>
      </c>
      <c r="E83" s="428"/>
      <c r="F83" s="428"/>
      <c r="G83" s="428"/>
      <c r="H83" s="428"/>
      <c r="I83" s="428"/>
      <c r="J83" s="428"/>
      <c r="K83" s="428"/>
      <c r="L83" s="428"/>
      <c r="M83" s="429"/>
      <c r="N83" s="113">
        <f>'YEAR 1'!J82</f>
        <v>0</v>
      </c>
      <c r="O83" s="113">
        <f>'YEAR 2'!J82</f>
        <v>0</v>
      </c>
      <c r="P83" s="113">
        <f>'YEAR 3'!J82</f>
        <v>0</v>
      </c>
      <c r="Q83" s="113">
        <f>'YEAR 4'!J82</f>
        <v>0</v>
      </c>
      <c r="R83" s="113">
        <f>'YEAR 5'!J82</f>
        <v>0</v>
      </c>
      <c r="S83" s="114">
        <f>ROUND((SUM(N83:R83)),0)</f>
        <v>0</v>
      </c>
    </row>
    <row r="84" spans="1:19" s="2" customFormat="1" ht="15">
      <c r="A84" s="396"/>
      <c r="B84" s="400"/>
      <c r="C84" s="401"/>
      <c r="D84" s="427" t="s">
        <v>72</v>
      </c>
      <c r="E84" s="428"/>
      <c r="F84" s="428"/>
      <c r="G84" s="428"/>
      <c r="H84" s="428"/>
      <c r="I84" s="428"/>
      <c r="J84" s="428"/>
      <c r="K84" s="428"/>
      <c r="L84" s="428"/>
      <c r="M84" s="429"/>
      <c r="N84" s="113">
        <f>'YEAR 1'!J83</f>
        <v>0</v>
      </c>
      <c r="O84" s="113">
        <f>'YEAR 2'!J83</f>
        <v>0</v>
      </c>
      <c r="P84" s="113">
        <f>'YEAR 3'!J83</f>
        <v>0</v>
      </c>
      <c r="Q84" s="113">
        <f>'YEAR 4'!J83</f>
        <v>0</v>
      </c>
      <c r="R84" s="113">
        <f>'YEAR 5'!J83</f>
        <v>0</v>
      </c>
      <c r="S84" s="114">
        <f>ROUND((SUM(N84:R84)),0)</f>
        <v>0</v>
      </c>
    </row>
    <row r="85" spans="1:19" s="2" customFormat="1" ht="15">
      <c r="A85" s="396"/>
      <c r="B85" s="400"/>
      <c r="C85" s="401"/>
      <c r="D85" s="427" t="s">
        <v>73</v>
      </c>
      <c r="E85" s="428"/>
      <c r="F85" s="428"/>
      <c r="G85" s="428"/>
      <c r="H85" s="428"/>
      <c r="I85" s="428"/>
      <c r="J85" s="428"/>
      <c r="K85" s="428"/>
      <c r="L85" s="428"/>
      <c r="M85" s="429"/>
      <c r="N85" s="113">
        <f>'YEAR 1'!J84</f>
        <v>0</v>
      </c>
      <c r="O85" s="113">
        <f>'YEAR 2'!J84</f>
        <v>0</v>
      </c>
      <c r="P85" s="113">
        <f>'YEAR 3'!J84</f>
        <v>0</v>
      </c>
      <c r="Q85" s="113">
        <f>'YEAR 4'!J84</f>
        <v>0</v>
      </c>
      <c r="R85" s="113">
        <f>'YEAR 5'!J84</f>
        <v>0</v>
      </c>
      <c r="S85" s="114">
        <f>ROUND((SUM(N85:R85)),0)</f>
        <v>0</v>
      </c>
    </row>
    <row r="86" spans="1:19" s="2" customFormat="1" ht="15">
      <c r="A86" s="397"/>
      <c r="B86" s="402"/>
      <c r="C86" s="403"/>
      <c r="D86" s="427" t="s">
        <v>74</v>
      </c>
      <c r="E86" s="428"/>
      <c r="F86" s="428"/>
      <c r="G86" s="428"/>
      <c r="H86" s="428"/>
      <c r="I86" s="428"/>
      <c r="J86" s="428"/>
      <c r="K86" s="428"/>
      <c r="L86" s="428"/>
      <c r="M86" s="429"/>
      <c r="N86" s="113">
        <f>'YEAR 1'!J85</f>
        <v>0</v>
      </c>
      <c r="O86" s="113">
        <f>'YEAR 2'!J85</f>
        <v>0</v>
      </c>
      <c r="P86" s="113">
        <f>'YEAR 3'!J85</f>
        <v>0</v>
      </c>
      <c r="Q86" s="113">
        <f>'YEAR 4'!J85</f>
        <v>0</v>
      </c>
      <c r="R86" s="113">
        <f>'YEAR 5'!J85</f>
        <v>0</v>
      </c>
      <c r="S86" s="114">
        <f>ROUND((SUM(N86:R86)),0)</f>
        <v>0</v>
      </c>
    </row>
    <row r="87" spans="1:19" s="2" customFormat="1" ht="3" customHeight="1">
      <c r="A87" s="459"/>
      <c r="B87" s="460"/>
      <c r="C87" s="460"/>
      <c r="D87" s="460"/>
      <c r="E87" s="460"/>
      <c r="F87" s="460"/>
      <c r="G87" s="460"/>
      <c r="H87" s="460"/>
      <c r="I87" s="460"/>
      <c r="J87" s="460"/>
      <c r="K87" s="460"/>
      <c r="L87" s="460"/>
      <c r="M87" s="460"/>
      <c r="N87" s="460"/>
      <c r="O87" s="460"/>
      <c r="P87" s="460"/>
      <c r="Q87" s="460"/>
      <c r="R87" s="460"/>
      <c r="S87" s="461"/>
    </row>
    <row r="88" spans="1:19" s="2" customFormat="1" ht="15">
      <c r="A88" s="395">
        <v>8</v>
      </c>
      <c r="B88" s="398" t="s">
        <v>66</v>
      </c>
      <c r="C88" s="399"/>
      <c r="D88" s="427" t="s">
        <v>75</v>
      </c>
      <c r="E88" s="428"/>
      <c r="F88" s="428"/>
      <c r="G88" s="428"/>
      <c r="H88" s="428"/>
      <c r="I88" s="428"/>
      <c r="J88" s="428"/>
      <c r="K88" s="428"/>
      <c r="L88" s="428"/>
      <c r="M88" s="429"/>
      <c r="N88" s="113">
        <f>'YEAR 1'!J87</f>
        <v>0</v>
      </c>
      <c r="O88" s="113">
        <f>'YEAR 2'!J87</f>
        <v>0</v>
      </c>
      <c r="P88" s="113">
        <f>'YEAR 3'!J87</f>
        <v>0</v>
      </c>
      <c r="Q88" s="113">
        <f>'YEAR 4'!J87</f>
        <v>0</v>
      </c>
      <c r="R88" s="113">
        <f>'YEAR 5'!J87</f>
        <v>0</v>
      </c>
      <c r="S88" s="152">
        <f>ROUND((SUM(N88:R88)),0)</f>
        <v>0</v>
      </c>
    </row>
    <row r="89" spans="1:19" s="2" customFormat="1" ht="15">
      <c r="A89" s="396"/>
      <c r="B89" s="400"/>
      <c r="C89" s="401"/>
      <c r="D89" s="427" t="s">
        <v>76</v>
      </c>
      <c r="E89" s="428"/>
      <c r="F89" s="428"/>
      <c r="G89" s="428"/>
      <c r="H89" s="428"/>
      <c r="I89" s="428"/>
      <c r="J89" s="428"/>
      <c r="K89" s="428"/>
      <c r="L89" s="428"/>
      <c r="M89" s="429"/>
      <c r="N89" s="113">
        <f>'YEAR 1'!J88</f>
        <v>0</v>
      </c>
      <c r="O89" s="113">
        <f>'YEAR 2'!J88</f>
        <v>0</v>
      </c>
      <c r="P89" s="113">
        <f>'YEAR 3'!J88</f>
        <v>0</v>
      </c>
      <c r="Q89" s="113">
        <f>'YEAR 4'!J88</f>
        <v>0</v>
      </c>
      <c r="R89" s="113">
        <f>'YEAR 5'!J88</f>
        <v>0</v>
      </c>
      <c r="S89" s="114">
        <f>ROUND((SUM(N89:R89)),0)</f>
        <v>0</v>
      </c>
    </row>
    <row r="90" spans="1:19" s="2" customFormat="1" ht="15">
      <c r="A90" s="396"/>
      <c r="B90" s="400"/>
      <c r="C90" s="401"/>
      <c r="D90" s="427" t="s">
        <v>77</v>
      </c>
      <c r="E90" s="428"/>
      <c r="F90" s="428"/>
      <c r="G90" s="428"/>
      <c r="H90" s="428"/>
      <c r="I90" s="428"/>
      <c r="J90" s="428"/>
      <c r="K90" s="428"/>
      <c r="L90" s="428"/>
      <c r="M90" s="429"/>
      <c r="N90" s="113">
        <f>'YEAR 1'!J89</f>
        <v>0</v>
      </c>
      <c r="O90" s="113">
        <f>'YEAR 2'!J89</f>
        <v>0</v>
      </c>
      <c r="P90" s="113">
        <f>'YEAR 3'!J89</f>
        <v>0</v>
      </c>
      <c r="Q90" s="113">
        <f>'YEAR 4'!J89</f>
        <v>0</v>
      </c>
      <c r="R90" s="113">
        <f>'YEAR 5'!J89</f>
        <v>0</v>
      </c>
      <c r="S90" s="114">
        <f>ROUND((SUM(N90:R90)),0)</f>
        <v>0</v>
      </c>
    </row>
    <row r="91" spans="1:19" s="2" customFormat="1" ht="15">
      <c r="A91" s="396"/>
      <c r="B91" s="400"/>
      <c r="C91" s="401"/>
      <c r="D91" s="427" t="s">
        <v>78</v>
      </c>
      <c r="E91" s="428"/>
      <c r="F91" s="428"/>
      <c r="G91" s="428"/>
      <c r="H91" s="428"/>
      <c r="I91" s="428"/>
      <c r="J91" s="428"/>
      <c r="K91" s="428"/>
      <c r="L91" s="428"/>
      <c r="M91" s="429"/>
      <c r="N91" s="113">
        <f>'YEAR 1'!J90</f>
        <v>0</v>
      </c>
      <c r="O91" s="113">
        <f>'YEAR 2'!J90</f>
        <v>0</v>
      </c>
      <c r="P91" s="113">
        <f>'YEAR 3'!J90</f>
        <v>0</v>
      </c>
      <c r="Q91" s="113">
        <f>'YEAR 4'!J90</f>
        <v>0</v>
      </c>
      <c r="R91" s="113">
        <f>'YEAR 5'!J90</f>
        <v>0</v>
      </c>
      <c r="S91" s="114">
        <f>ROUND((SUM(N91:R91)),0)</f>
        <v>0</v>
      </c>
    </row>
    <row r="92" spans="1:19" s="2" customFormat="1" ht="15">
      <c r="A92" s="397"/>
      <c r="B92" s="402"/>
      <c r="C92" s="403"/>
      <c r="D92" s="427" t="s">
        <v>79</v>
      </c>
      <c r="E92" s="428"/>
      <c r="F92" s="428"/>
      <c r="G92" s="428"/>
      <c r="H92" s="428"/>
      <c r="I92" s="428"/>
      <c r="J92" s="428"/>
      <c r="K92" s="428"/>
      <c r="L92" s="428"/>
      <c r="M92" s="429"/>
      <c r="N92" s="113">
        <f>'YEAR 1'!J91</f>
        <v>0</v>
      </c>
      <c r="O92" s="113">
        <f>'YEAR 2'!J91</f>
        <v>0</v>
      </c>
      <c r="P92" s="113">
        <f>'YEAR 3'!J91</f>
        <v>0</v>
      </c>
      <c r="Q92" s="113">
        <f>'YEAR 4'!J91</f>
        <v>0</v>
      </c>
      <c r="R92" s="113">
        <f>'YEAR 5'!J91</f>
        <v>0</v>
      </c>
      <c r="S92" s="114">
        <f>ROUND((SUM(N92:R92)),0)</f>
        <v>0</v>
      </c>
    </row>
    <row r="93" spans="1:19" s="2" customFormat="1" ht="3" customHeight="1">
      <c r="A93" s="459"/>
      <c r="B93" s="460"/>
      <c r="C93" s="460"/>
      <c r="D93" s="460"/>
      <c r="E93" s="460"/>
      <c r="F93" s="460"/>
      <c r="G93" s="460"/>
      <c r="H93" s="460"/>
      <c r="I93" s="460"/>
      <c r="J93" s="460"/>
      <c r="K93" s="460"/>
      <c r="L93" s="460"/>
      <c r="M93" s="460"/>
      <c r="N93" s="460"/>
      <c r="O93" s="460"/>
      <c r="P93" s="460"/>
      <c r="Q93" s="460"/>
      <c r="R93" s="460"/>
      <c r="S93" s="461"/>
    </row>
    <row r="94" spans="1:19" s="2" customFormat="1" ht="15">
      <c r="A94" s="395">
        <v>9</v>
      </c>
      <c r="B94" s="398" t="s">
        <v>67</v>
      </c>
      <c r="C94" s="399"/>
      <c r="D94" s="427" t="s">
        <v>80</v>
      </c>
      <c r="E94" s="428"/>
      <c r="F94" s="428"/>
      <c r="G94" s="428"/>
      <c r="H94" s="428"/>
      <c r="I94" s="428"/>
      <c r="J94" s="428"/>
      <c r="K94" s="428"/>
      <c r="L94" s="428"/>
      <c r="M94" s="429"/>
      <c r="N94" s="113">
        <f>'YEAR 1'!J93</f>
        <v>0</v>
      </c>
      <c r="O94" s="113">
        <f>'YEAR 2'!J93</f>
        <v>0</v>
      </c>
      <c r="P94" s="113">
        <f>'YEAR 3'!J93</f>
        <v>0</v>
      </c>
      <c r="Q94" s="113">
        <f>'YEAR 4'!J93</f>
        <v>0</v>
      </c>
      <c r="R94" s="113">
        <f>'YEAR 5'!J93</f>
        <v>0</v>
      </c>
      <c r="S94" s="152">
        <f>ROUND((SUM(N94:R94)),0)</f>
        <v>0</v>
      </c>
    </row>
    <row r="95" spans="1:19" s="2" customFormat="1" ht="15">
      <c r="A95" s="396"/>
      <c r="B95" s="400"/>
      <c r="C95" s="401"/>
      <c r="D95" s="427" t="s">
        <v>81</v>
      </c>
      <c r="E95" s="428"/>
      <c r="F95" s="428"/>
      <c r="G95" s="428"/>
      <c r="H95" s="428"/>
      <c r="I95" s="428"/>
      <c r="J95" s="428"/>
      <c r="K95" s="428"/>
      <c r="L95" s="428"/>
      <c r="M95" s="429"/>
      <c r="N95" s="113">
        <f>'YEAR 1'!J94</f>
        <v>0</v>
      </c>
      <c r="O95" s="113">
        <f>'YEAR 2'!J94</f>
        <v>0</v>
      </c>
      <c r="P95" s="113">
        <f>'YEAR 3'!J94</f>
        <v>0</v>
      </c>
      <c r="Q95" s="113">
        <f>'YEAR 4'!J94</f>
        <v>0</v>
      </c>
      <c r="R95" s="113">
        <f>'YEAR 5'!J94</f>
        <v>0</v>
      </c>
      <c r="S95" s="114">
        <f>ROUND((SUM(N95:R95)),0)</f>
        <v>0</v>
      </c>
    </row>
    <row r="96" spans="1:19" s="2" customFormat="1" ht="15">
      <c r="A96" s="396"/>
      <c r="B96" s="400"/>
      <c r="C96" s="401"/>
      <c r="D96" s="427" t="s">
        <v>82</v>
      </c>
      <c r="E96" s="428"/>
      <c r="F96" s="428"/>
      <c r="G96" s="428"/>
      <c r="H96" s="428"/>
      <c r="I96" s="428"/>
      <c r="J96" s="428"/>
      <c r="K96" s="428"/>
      <c r="L96" s="428"/>
      <c r="M96" s="429"/>
      <c r="N96" s="113">
        <f>'YEAR 1'!J95</f>
        <v>0</v>
      </c>
      <c r="O96" s="113">
        <f>'YEAR 2'!J95</f>
        <v>0</v>
      </c>
      <c r="P96" s="113">
        <f>'YEAR 3'!J95</f>
        <v>0</v>
      </c>
      <c r="Q96" s="113">
        <f>'YEAR 4'!J95</f>
        <v>0</v>
      </c>
      <c r="R96" s="113">
        <f>'YEAR 5'!J95</f>
        <v>0</v>
      </c>
      <c r="S96" s="114">
        <f>ROUND((SUM(N96:R96)),0)</f>
        <v>0</v>
      </c>
    </row>
    <row r="97" spans="1:19" s="2" customFormat="1" ht="15">
      <c r="A97" s="396"/>
      <c r="B97" s="400"/>
      <c r="C97" s="401"/>
      <c r="D97" s="427" t="s">
        <v>83</v>
      </c>
      <c r="E97" s="428"/>
      <c r="F97" s="428"/>
      <c r="G97" s="428"/>
      <c r="H97" s="428"/>
      <c r="I97" s="428"/>
      <c r="J97" s="428"/>
      <c r="K97" s="428"/>
      <c r="L97" s="428"/>
      <c r="M97" s="429"/>
      <c r="N97" s="113">
        <f>'YEAR 1'!J96</f>
        <v>0</v>
      </c>
      <c r="O97" s="113">
        <f>'YEAR 2'!J96</f>
        <v>0</v>
      </c>
      <c r="P97" s="113">
        <f>'YEAR 3'!J96</f>
        <v>0</v>
      </c>
      <c r="Q97" s="113">
        <f>'YEAR 4'!J96</f>
        <v>0</v>
      </c>
      <c r="R97" s="113">
        <f>'YEAR 5'!J96</f>
        <v>0</v>
      </c>
      <c r="S97" s="114">
        <f>ROUND((SUM(N97:R97)),0)</f>
        <v>0</v>
      </c>
    </row>
    <row r="98" spans="1:19" s="2" customFormat="1" ht="15">
      <c r="A98" s="397"/>
      <c r="B98" s="402"/>
      <c r="C98" s="403"/>
      <c r="D98" s="427" t="s">
        <v>84</v>
      </c>
      <c r="E98" s="428"/>
      <c r="F98" s="428"/>
      <c r="G98" s="428"/>
      <c r="H98" s="428"/>
      <c r="I98" s="428"/>
      <c r="J98" s="428"/>
      <c r="K98" s="428"/>
      <c r="L98" s="428"/>
      <c r="M98" s="429"/>
      <c r="N98" s="113">
        <f>'YEAR 1'!J97</f>
        <v>0</v>
      </c>
      <c r="O98" s="113">
        <f>'YEAR 2'!J97</f>
        <v>0</v>
      </c>
      <c r="P98" s="113">
        <f>'YEAR 3'!J97</f>
        <v>0</v>
      </c>
      <c r="Q98" s="113">
        <f>'YEAR 4'!J97</f>
        <v>0</v>
      </c>
      <c r="R98" s="113">
        <f>'YEAR 5'!J97</f>
        <v>0</v>
      </c>
      <c r="S98" s="114">
        <f>ROUND((SUM(N98:R98)),0)</f>
        <v>0</v>
      </c>
    </row>
    <row r="99" spans="1:19" s="2" customFormat="1" ht="3" customHeight="1">
      <c r="A99" s="116"/>
      <c r="B99" s="117"/>
      <c r="C99" s="117"/>
      <c r="D99" s="117"/>
      <c r="E99" s="117"/>
      <c r="F99" s="117"/>
      <c r="G99" s="117"/>
      <c r="H99" s="117"/>
      <c r="I99" s="117"/>
      <c r="J99" s="117"/>
      <c r="K99" s="117"/>
      <c r="L99" s="117"/>
      <c r="M99" s="117"/>
      <c r="N99" s="117"/>
      <c r="O99" s="117"/>
      <c r="P99" s="117"/>
      <c r="Q99" s="117"/>
      <c r="R99" s="117"/>
      <c r="S99" s="149"/>
    </row>
    <row r="100" spans="1:19" s="2" customFormat="1" ht="15">
      <c r="A100" s="395">
        <v>10</v>
      </c>
      <c r="B100" s="398" t="s">
        <v>125</v>
      </c>
      <c r="C100" s="399"/>
      <c r="D100" s="427" t="s">
        <v>126</v>
      </c>
      <c r="E100" s="428"/>
      <c r="F100" s="428"/>
      <c r="G100" s="428"/>
      <c r="H100" s="428"/>
      <c r="I100" s="428"/>
      <c r="J100" s="428"/>
      <c r="K100" s="428"/>
      <c r="L100" s="428"/>
      <c r="M100" s="429"/>
      <c r="N100" s="113">
        <f>'YEAR 1'!J99</f>
        <v>0</v>
      </c>
      <c r="O100" s="113">
        <f>'YEAR 2'!J99</f>
        <v>0</v>
      </c>
      <c r="P100" s="113">
        <f>'YEAR 3'!J99</f>
        <v>0</v>
      </c>
      <c r="Q100" s="113">
        <f>'YEAR 4'!J99</f>
        <v>0</v>
      </c>
      <c r="R100" s="113">
        <f>'YEAR 5'!J99</f>
        <v>0</v>
      </c>
      <c r="S100" s="152">
        <f>ROUND((SUM(N100:R100)),0)</f>
        <v>0</v>
      </c>
    </row>
    <row r="101" spans="1:19" s="2" customFormat="1" ht="15">
      <c r="A101" s="396"/>
      <c r="B101" s="400"/>
      <c r="C101" s="401"/>
      <c r="D101" s="427" t="s">
        <v>127</v>
      </c>
      <c r="E101" s="428"/>
      <c r="F101" s="428"/>
      <c r="G101" s="428"/>
      <c r="H101" s="428"/>
      <c r="I101" s="428"/>
      <c r="J101" s="428"/>
      <c r="K101" s="428"/>
      <c r="L101" s="428"/>
      <c r="M101" s="429"/>
      <c r="N101" s="113">
        <f>'YEAR 1'!J100</f>
        <v>0</v>
      </c>
      <c r="O101" s="113">
        <f>'YEAR 2'!J100</f>
        <v>0</v>
      </c>
      <c r="P101" s="113">
        <f>'YEAR 3'!J100</f>
        <v>0</v>
      </c>
      <c r="Q101" s="113">
        <f>'YEAR 4'!J100</f>
        <v>0</v>
      </c>
      <c r="R101" s="113">
        <f>'YEAR 5'!J100</f>
        <v>0</v>
      </c>
      <c r="S101" s="114">
        <f>ROUND((SUM(N101:R101)),0)</f>
        <v>0</v>
      </c>
    </row>
    <row r="102" spans="1:19" s="2" customFormat="1" ht="15">
      <c r="A102" s="396"/>
      <c r="B102" s="400"/>
      <c r="C102" s="401"/>
      <c r="D102" s="427" t="s">
        <v>128</v>
      </c>
      <c r="E102" s="428"/>
      <c r="F102" s="428"/>
      <c r="G102" s="428"/>
      <c r="H102" s="428"/>
      <c r="I102" s="428"/>
      <c r="J102" s="428"/>
      <c r="K102" s="428"/>
      <c r="L102" s="428"/>
      <c r="M102" s="429"/>
      <c r="N102" s="113">
        <f>'YEAR 1'!J101</f>
        <v>0</v>
      </c>
      <c r="O102" s="113">
        <f>'YEAR 2'!J101</f>
        <v>0</v>
      </c>
      <c r="P102" s="113">
        <f>'YEAR 3'!J101</f>
        <v>0</v>
      </c>
      <c r="Q102" s="113">
        <f>'YEAR 4'!J101</f>
        <v>0</v>
      </c>
      <c r="R102" s="113">
        <f>'YEAR 5'!J101</f>
        <v>0</v>
      </c>
      <c r="S102" s="114">
        <f>ROUND((SUM(N102:R102)),0)</f>
        <v>0</v>
      </c>
    </row>
    <row r="103" spans="1:19" s="2" customFormat="1" ht="15">
      <c r="A103" s="396"/>
      <c r="B103" s="400"/>
      <c r="C103" s="401"/>
      <c r="D103" s="427" t="s">
        <v>129</v>
      </c>
      <c r="E103" s="428"/>
      <c r="F103" s="428"/>
      <c r="G103" s="428"/>
      <c r="H103" s="428"/>
      <c r="I103" s="428"/>
      <c r="J103" s="428"/>
      <c r="K103" s="428"/>
      <c r="L103" s="428"/>
      <c r="M103" s="429"/>
      <c r="N103" s="113">
        <f>'YEAR 1'!J102</f>
        <v>0</v>
      </c>
      <c r="O103" s="113">
        <f>'YEAR 2'!J102</f>
        <v>0</v>
      </c>
      <c r="P103" s="113">
        <f>'YEAR 3'!J102</f>
        <v>0</v>
      </c>
      <c r="Q103" s="113">
        <f>'YEAR 4'!J102</f>
        <v>0</v>
      </c>
      <c r="R103" s="113">
        <f>'YEAR 5'!J102</f>
        <v>0</v>
      </c>
      <c r="S103" s="114">
        <f>ROUND((SUM(N103:R103)),0)</f>
        <v>0</v>
      </c>
    </row>
    <row r="104" spans="1:19" s="2" customFormat="1" ht="15">
      <c r="A104" s="397"/>
      <c r="B104" s="402"/>
      <c r="C104" s="403"/>
      <c r="D104" s="427" t="s">
        <v>130</v>
      </c>
      <c r="E104" s="428"/>
      <c r="F104" s="428"/>
      <c r="G104" s="428"/>
      <c r="H104" s="428"/>
      <c r="I104" s="428"/>
      <c r="J104" s="428"/>
      <c r="K104" s="428"/>
      <c r="L104" s="428"/>
      <c r="M104" s="429"/>
      <c r="N104" s="113">
        <f>'YEAR 1'!J103</f>
        <v>0</v>
      </c>
      <c r="O104" s="113">
        <f>'YEAR 2'!J103</f>
        <v>0</v>
      </c>
      <c r="P104" s="113">
        <f>'YEAR 3'!J103</f>
        <v>0</v>
      </c>
      <c r="Q104" s="113">
        <f>'YEAR 4'!J103</f>
        <v>0</v>
      </c>
      <c r="R104" s="113">
        <f>'YEAR 5'!J103</f>
        <v>0</v>
      </c>
      <c r="S104" s="114">
        <f>ROUND((SUM(N104:R104)),0)</f>
        <v>0</v>
      </c>
    </row>
    <row r="105" spans="1:19" s="2" customFormat="1" ht="3" customHeight="1">
      <c r="A105" s="116"/>
      <c r="B105" s="117"/>
      <c r="C105" s="117"/>
      <c r="D105" s="117"/>
      <c r="E105" s="117"/>
      <c r="F105" s="117"/>
      <c r="G105" s="117"/>
      <c r="H105" s="117"/>
      <c r="I105" s="117"/>
      <c r="J105" s="117"/>
      <c r="K105" s="117"/>
      <c r="L105" s="117"/>
      <c r="M105" s="117"/>
      <c r="N105" s="117"/>
      <c r="O105" s="117"/>
      <c r="P105" s="117"/>
      <c r="Q105" s="117"/>
      <c r="R105" s="117"/>
      <c r="S105" s="149"/>
    </row>
    <row r="106" spans="1:19" s="2" customFormat="1" ht="18" customHeight="1" thickBot="1">
      <c r="A106" s="332" t="s">
        <v>49</v>
      </c>
      <c r="B106" s="333"/>
      <c r="C106" s="333"/>
      <c r="D106" s="333"/>
      <c r="E106" s="333"/>
      <c r="F106" s="333"/>
      <c r="G106" s="333"/>
      <c r="H106" s="333"/>
      <c r="I106" s="333"/>
      <c r="J106" s="333"/>
      <c r="K106" s="333"/>
      <c r="L106" s="333"/>
      <c r="M106" s="334"/>
      <c r="N106" s="121">
        <f aca="true" t="shared" si="12" ref="N106:S106">ROUND((SUM(N75:N80,N84,N90,N96,N102)),0)</f>
        <v>0</v>
      </c>
      <c r="O106" s="121">
        <f t="shared" si="12"/>
        <v>0</v>
      </c>
      <c r="P106" s="121">
        <f t="shared" si="12"/>
        <v>0</v>
      </c>
      <c r="Q106" s="121">
        <f t="shared" si="12"/>
        <v>0</v>
      </c>
      <c r="R106" s="121">
        <f t="shared" si="12"/>
        <v>0</v>
      </c>
      <c r="S106" s="121">
        <f t="shared" si="12"/>
        <v>0</v>
      </c>
    </row>
    <row r="107" spans="1:19" s="2" customFormat="1" ht="12" customHeight="1">
      <c r="A107" s="371" t="s">
        <v>43</v>
      </c>
      <c r="B107" s="372"/>
      <c r="C107" s="372"/>
      <c r="D107" s="372"/>
      <c r="E107" s="372"/>
      <c r="F107" s="372"/>
      <c r="G107" s="372"/>
      <c r="H107" s="372"/>
      <c r="I107" s="372"/>
      <c r="J107" s="372"/>
      <c r="K107" s="372"/>
      <c r="L107" s="372"/>
      <c r="M107" s="372"/>
      <c r="N107" s="372"/>
      <c r="O107" s="372"/>
      <c r="P107" s="372"/>
      <c r="Q107" s="372"/>
      <c r="R107" s="372"/>
      <c r="S107" s="373"/>
    </row>
    <row r="108" spans="1:19" s="17" customFormat="1" ht="18" customHeight="1" thickBot="1">
      <c r="A108" s="410"/>
      <c r="B108" s="411"/>
      <c r="C108" s="411"/>
      <c r="D108" s="411"/>
      <c r="E108" s="411"/>
      <c r="F108" s="411"/>
      <c r="G108" s="411"/>
      <c r="H108" s="411"/>
      <c r="I108" s="411"/>
      <c r="J108" s="411"/>
      <c r="K108" s="411"/>
      <c r="L108" s="411"/>
      <c r="M108" s="411"/>
      <c r="N108" s="411"/>
      <c r="O108" s="411"/>
      <c r="P108" s="411"/>
      <c r="Q108" s="411"/>
      <c r="R108" s="411"/>
      <c r="S108" s="412"/>
    </row>
    <row r="109" spans="1:19" s="2" customFormat="1" ht="18" customHeight="1" thickBot="1">
      <c r="A109" s="450" t="s">
        <v>50</v>
      </c>
      <c r="B109" s="451"/>
      <c r="C109" s="451"/>
      <c r="D109" s="451"/>
      <c r="E109" s="451"/>
      <c r="F109" s="451"/>
      <c r="G109" s="451"/>
      <c r="H109" s="451"/>
      <c r="I109" s="451"/>
      <c r="J109" s="451"/>
      <c r="K109" s="451"/>
      <c r="L109" s="451"/>
      <c r="M109" s="452"/>
      <c r="N109" s="145">
        <f aca="true" t="shared" si="13" ref="N109:S109">ROUND((SUM(N106,N72,N64,N58,N48)),0)</f>
        <v>0</v>
      </c>
      <c r="O109" s="145">
        <f t="shared" si="13"/>
        <v>0</v>
      </c>
      <c r="P109" s="145">
        <f t="shared" si="13"/>
        <v>0</v>
      </c>
      <c r="Q109" s="145">
        <f t="shared" si="13"/>
        <v>0</v>
      </c>
      <c r="R109" s="145">
        <f t="shared" si="13"/>
        <v>0</v>
      </c>
      <c r="S109" s="128">
        <f t="shared" si="13"/>
        <v>0</v>
      </c>
    </row>
    <row r="110" spans="1:19" s="2" customFormat="1" ht="12" customHeight="1">
      <c r="A110" s="371" t="s">
        <v>32</v>
      </c>
      <c r="B110" s="372"/>
      <c r="C110" s="372"/>
      <c r="D110" s="372"/>
      <c r="E110" s="372"/>
      <c r="F110" s="372"/>
      <c r="G110" s="372"/>
      <c r="H110" s="372"/>
      <c r="I110" s="372"/>
      <c r="J110" s="372"/>
      <c r="K110" s="372"/>
      <c r="L110" s="372"/>
      <c r="M110" s="372"/>
      <c r="N110" s="372"/>
      <c r="O110" s="372"/>
      <c r="P110" s="372"/>
      <c r="Q110" s="372"/>
      <c r="R110" s="372"/>
      <c r="S110" s="373"/>
    </row>
    <row r="111" spans="1:19" s="17" customFormat="1" ht="18" customHeight="1" thickBot="1">
      <c r="A111" s="410"/>
      <c r="B111" s="411"/>
      <c r="C111" s="411"/>
      <c r="D111" s="411"/>
      <c r="E111" s="411"/>
      <c r="F111" s="411"/>
      <c r="G111" s="411"/>
      <c r="H111" s="411"/>
      <c r="I111" s="411"/>
      <c r="J111" s="411"/>
      <c r="K111" s="411"/>
      <c r="L111" s="411"/>
      <c r="M111" s="411"/>
      <c r="N111" s="411"/>
      <c r="O111" s="411"/>
      <c r="P111" s="411"/>
      <c r="Q111" s="411"/>
      <c r="R111" s="411"/>
      <c r="S111" s="412"/>
    </row>
    <row r="112" spans="1:19" s="2" customFormat="1" ht="14.25" customHeight="1">
      <c r="A112" s="106">
        <v>1</v>
      </c>
      <c r="B112" s="456" t="s">
        <v>33</v>
      </c>
      <c r="C112" s="457"/>
      <c r="D112" s="457"/>
      <c r="E112" s="457"/>
      <c r="F112" s="457"/>
      <c r="G112" s="457"/>
      <c r="H112" s="457"/>
      <c r="I112" s="457"/>
      <c r="J112" s="457"/>
      <c r="K112" s="457"/>
      <c r="L112" s="457"/>
      <c r="M112" s="458"/>
      <c r="N112" s="130">
        <f>'YEAR 1'!J111</f>
        <v>0</v>
      </c>
      <c r="O112" s="130">
        <f>'YEAR 2'!J111</f>
        <v>0</v>
      </c>
      <c r="P112" s="130">
        <f>'YEAR 3'!J111</f>
        <v>0</v>
      </c>
      <c r="Q112" s="130">
        <f>'YEAR 4'!J111</f>
        <v>0</v>
      </c>
      <c r="R112" s="130">
        <f>'YEAR 5'!J111</f>
        <v>0</v>
      </c>
      <c r="S112" s="131">
        <f>ROUND((SUM(N112:R112)),0)</f>
        <v>0</v>
      </c>
    </row>
    <row r="113" spans="1:19" s="2" customFormat="1" ht="14.25" customHeight="1">
      <c r="A113" s="87">
        <v>2</v>
      </c>
      <c r="B113" s="387" t="s">
        <v>40</v>
      </c>
      <c r="C113" s="388"/>
      <c r="D113" s="388"/>
      <c r="E113" s="388"/>
      <c r="F113" s="388"/>
      <c r="G113" s="388"/>
      <c r="H113" s="388"/>
      <c r="I113" s="388"/>
      <c r="J113" s="388"/>
      <c r="K113" s="388"/>
      <c r="L113" s="388"/>
      <c r="M113" s="413"/>
      <c r="N113" s="119">
        <f>'YEAR 1'!J112</f>
        <v>0</v>
      </c>
      <c r="O113" s="119">
        <f>'YEAR 2'!J112</f>
        <v>0</v>
      </c>
      <c r="P113" s="119">
        <f>'YEAR 3'!J112</f>
        <v>0</v>
      </c>
      <c r="Q113" s="119">
        <f>'YEAR 4'!J112</f>
        <v>0</v>
      </c>
      <c r="R113" s="119">
        <f>'YEAR 5'!J112</f>
        <v>0</v>
      </c>
      <c r="S113" s="135"/>
    </row>
    <row r="114" spans="1:19" s="2" customFormat="1" ht="3" customHeight="1">
      <c r="A114" s="148"/>
      <c r="B114" s="120"/>
      <c r="C114" s="120"/>
      <c r="D114" s="120"/>
      <c r="E114" s="120"/>
      <c r="F114" s="120"/>
      <c r="G114" s="120"/>
      <c r="H114" s="120"/>
      <c r="I114" s="120"/>
      <c r="J114" s="118"/>
      <c r="K114" s="118"/>
      <c r="L114" s="118"/>
      <c r="M114" s="118"/>
      <c r="N114" s="118"/>
      <c r="O114" s="118"/>
      <c r="P114" s="118"/>
      <c r="Q114" s="118"/>
      <c r="R114" s="118"/>
      <c r="S114" s="101"/>
    </row>
    <row r="115" spans="1:19" s="2" customFormat="1" ht="18" customHeight="1" thickBot="1">
      <c r="A115" s="444" t="s">
        <v>35</v>
      </c>
      <c r="B115" s="445"/>
      <c r="C115" s="445"/>
      <c r="D115" s="445"/>
      <c r="E115" s="445"/>
      <c r="F115" s="445"/>
      <c r="G115" s="445"/>
      <c r="H115" s="445"/>
      <c r="I115" s="445"/>
      <c r="J115" s="445"/>
      <c r="K115" s="445"/>
      <c r="L115" s="445"/>
      <c r="M115" s="446"/>
      <c r="N115" s="129">
        <f>'YEAR 1'!J114</f>
        <v>0</v>
      </c>
      <c r="O115" s="129">
        <f>'YEAR 2'!J114</f>
        <v>0</v>
      </c>
      <c r="P115" s="129">
        <f>'YEAR 3'!J114</f>
        <v>0</v>
      </c>
      <c r="Q115" s="129">
        <f>'YEAR 4'!J114</f>
        <v>0</v>
      </c>
      <c r="R115" s="129">
        <f>'YEAR 5'!J114</f>
        <v>0</v>
      </c>
      <c r="S115" s="128">
        <f>ROUND((SUM(N115:R115)),0)</f>
        <v>0</v>
      </c>
    </row>
    <row r="116" spans="1:19" s="2" customFormat="1" ht="12" customHeight="1">
      <c r="A116" s="371" t="s">
        <v>41</v>
      </c>
      <c r="B116" s="372"/>
      <c r="C116" s="372"/>
      <c r="D116" s="372"/>
      <c r="E116" s="372"/>
      <c r="F116" s="372"/>
      <c r="G116" s="372"/>
      <c r="H116" s="372"/>
      <c r="I116" s="372"/>
      <c r="J116" s="372"/>
      <c r="K116" s="372"/>
      <c r="L116" s="372"/>
      <c r="M116" s="372"/>
      <c r="N116" s="372"/>
      <c r="O116" s="372"/>
      <c r="P116" s="372"/>
      <c r="Q116" s="372"/>
      <c r="R116" s="372"/>
      <c r="S116" s="373"/>
    </row>
    <row r="117" spans="1:19" s="17" customFormat="1" ht="18" customHeight="1" thickBot="1">
      <c r="A117" s="410"/>
      <c r="B117" s="411"/>
      <c r="C117" s="411"/>
      <c r="D117" s="411"/>
      <c r="E117" s="411"/>
      <c r="F117" s="411"/>
      <c r="G117" s="411"/>
      <c r="H117" s="411"/>
      <c r="I117" s="411"/>
      <c r="J117" s="411"/>
      <c r="K117" s="411"/>
      <c r="L117" s="411"/>
      <c r="M117" s="411"/>
      <c r="N117" s="411"/>
      <c r="O117" s="411"/>
      <c r="P117" s="411"/>
      <c r="Q117" s="411"/>
      <c r="R117" s="411"/>
      <c r="S117" s="412"/>
    </row>
    <row r="118" spans="1:19" s="2" customFormat="1" ht="18" customHeight="1" thickBot="1">
      <c r="A118" s="453" t="s">
        <v>34</v>
      </c>
      <c r="B118" s="454"/>
      <c r="C118" s="454"/>
      <c r="D118" s="454"/>
      <c r="E118" s="454"/>
      <c r="F118" s="454"/>
      <c r="G118" s="454"/>
      <c r="H118" s="454"/>
      <c r="I118" s="454"/>
      <c r="J118" s="454"/>
      <c r="K118" s="454"/>
      <c r="L118" s="454"/>
      <c r="M118" s="455"/>
      <c r="N118" s="145">
        <f aca="true" t="shared" si="14" ref="N118:S118">ROUND(N115+N109,0)</f>
        <v>0</v>
      </c>
      <c r="O118" s="146">
        <f t="shared" si="14"/>
        <v>0</v>
      </c>
      <c r="P118" s="146">
        <f t="shared" si="14"/>
        <v>0</v>
      </c>
      <c r="Q118" s="146">
        <f t="shared" si="14"/>
        <v>0</v>
      </c>
      <c r="R118" s="146">
        <f t="shared" si="14"/>
        <v>0</v>
      </c>
      <c r="S118" s="128">
        <f t="shared" si="14"/>
        <v>0</v>
      </c>
    </row>
    <row r="119" spans="1:19" s="2" customFormat="1" ht="12" customHeight="1">
      <c r="A119" s="371" t="s">
        <v>42</v>
      </c>
      <c r="B119" s="372"/>
      <c r="C119" s="372"/>
      <c r="D119" s="372"/>
      <c r="E119" s="372"/>
      <c r="F119" s="372"/>
      <c r="G119" s="372"/>
      <c r="H119" s="372"/>
      <c r="I119" s="372"/>
      <c r="J119" s="372"/>
      <c r="K119" s="372"/>
      <c r="L119" s="372"/>
      <c r="M119" s="372"/>
      <c r="N119" s="372"/>
      <c r="O119" s="372"/>
      <c r="P119" s="372"/>
      <c r="Q119" s="372"/>
      <c r="R119" s="372"/>
      <c r="S119" s="373"/>
    </row>
    <row r="120" spans="1:19" s="17" customFormat="1" ht="18" customHeight="1" thickBot="1">
      <c r="A120" s="374"/>
      <c r="B120" s="375"/>
      <c r="C120" s="375"/>
      <c r="D120" s="375"/>
      <c r="E120" s="375"/>
      <c r="F120" s="375"/>
      <c r="G120" s="375"/>
      <c r="H120" s="375"/>
      <c r="I120" s="375"/>
      <c r="J120" s="375"/>
      <c r="K120" s="375"/>
      <c r="L120" s="375"/>
      <c r="M120" s="375"/>
      <c r="N120" s="375"/>
      <c r="O120" s="375"/>
      <c r="P120" s="375"/>
      <c r="Q120" s="375"/>
      <c r="R120" s="375"/>
      <c r="S120" s="376"/>
    </row>
    <row r="121" spans="1:20" s="3" customFormat="1" ht="18" customHeight="1" thickBot="1">
      <c r="A121" s="450" t="s">
        <v>24</v>
      </c>
      <c r="B121" s="451"/>
      <c r="C121" s="451"/>
      <c r="D121" s="451"/>
      <c r="E121" s="451"/>
      <c r="F121" s="451"/>
      <c r="G121" s="451"/>
      <c r="H121" s="451"/>
      <c r="I121" s="451"/>
      <c r="J121" s="451"/>
      <c r="K121" s="451"/>
      <c r="L121" s="451"/>
      <c r="M121" s="452"/>
      <c r="N121" s="150">
        <f>'YEAR 1'!J120</f>
        <v>0</v>
      </c>
      <c r="O121" s="150">
        <f>'YEAR 2'!J120</f>
        <v>0</v>
      </c>
      <c r="P121" s="150">
        <f>'YEAR 3'!J120</f>
        <v>0</v>
      </c>
      <c r="Q121" s="150">
        <f>'YEAR 4'!J120</f>
        <v>0</v>
      </c>
      <c r="R121" s="150">
        <f>'YEAR 5'!J120</f>
        <v>0</v>
      </c>
      <c r="S121" s="122">
        <f>ROUND((SUM(N121:R121)),0)</f>
        <v>0</v>
      </c>
      <c r="T121" s="2"/>
    </row>
    <row r="122" spans="1:19" s="2" customFormat="1" ht="12" customHeight="1">
      <c r="A122" s="371" t="s">
        <v>25</v>
      </c>
      <c r="B122" s="372"/>
      <c r="C122" s="372"/>
      <c r="D122" s="372"/>
      <c r="E122" s="372"/>
      <c r="F122" s="372"/>
      <c r="G122" s="372"/>
      <c r="H122" s="372"/>
      <c r="I122" s="372"/>
      <c r="J122" s="372"/>
      <c r="K122" s="372"/>
      <c r="L122" s="372"/>
      <c r="M122" s="372"/>
      <c r="N122" s="372"/>
      <c r="O122" s="372"/>
      <c r="P122" s="372"/>
      <c r="Q122" s="372"/>
      <c r="R122" s="372"/>
      <c r="S122" s="373"/>
    </row>
    <row r="123" spans="1:19" s="17" customFormat="1" ht="18" customHeight="1" thickBot="1">
      <c r="A123" s="374"/>
      <c r="B123" s="375"/>
      <c r="C123" s="375"/>
      <c r="D123" s="375"/>
      <c r="E123" s="375"/>
      <c r="F123" s="375"/>
      <c r="G123" s="375"/>
      <c r="H123" s="375"/>
      <c r="I123" s="375"/>
      <c r="J123" s="375"/>
      <c r="K123" s="375"/>
      <c r="L123" s="375"/>
      <c r="M123" s="375"/>
      <c r="N123" s="375"/>
      <c r="O123" s="375"/>
      <c r="P123" s="375"/>
      <c r="Q123" s="375"/>
      <c r="R123" s="375"/>
      <c r="S123" s="376"/>
    </row>
    <row r="124" spans="1:20" ht="33.75" customHeight="1" thickBot="1">
      <c r="A124" s="447" t="s">
        <v>26</v>
      </c>
      <c r="B124" s="448"/>
      <c r="C124" s="448"/>
      <c r="D124" s="448"/>
      <c r="E124" s="448"/>
      <c r="F124" s="448"/>
      <c r="G124" s="448"/>
      <c r="H124" s="448"/>
      <c r="I124" s="448"/>
      <c r="J124" s="448"/>
      <c r="K124" s="448"/>
      <c r="L124" s="448"/>
      <c r="M124" s="449"/>
      <c r="N124" s="132">
        <f>ROUND(N118-N121,0)</f>
        <v>0</v>
      </c>
      <c r="O124" s="132">
        <f>ROUND(O118-O121,0)</f>
        <v>0</v>
      </c>
      <c r="P124" s="132">
        <f>ROUND(P118-P121,0)</f>
        <v>0</v>
      </c>
      <c r="Q124" s="132">
        <f>ROUND(Q118-Q121,0)</f>
        <v>0</v>
      </c>
      <c r="R124" s="132">
        <f>ROUND(R118-R121,0)</f>
        <v>0</v>
      </c>
      <c r="S124" s="123">
        <f>ROUND(SUM(N124:R124),0)</f>
        <v>0</v>
      </c>
      <c r="T124" s="2"/>
    </row>
    <row r="125" spans="14:19" ht="21" customHeight="1">
      <c r="N125" s="134"/>
      <c r="O125" s="134"/>
      <c r="P125" s="134"/>
      <c r="Q125" s="134"/>
      <c r="R125" s="134"/>
      <c r="S125" s="134"/>
    </row>
    <row r="126" spans="1:22" ht="18.75">
      <c r="A126" s="201"/>
      <c r="B126" s="258"/>
      <c r="C126" s="258"/>
      <c r="D126" s="259" t="s">
        <v>144</v>
      </c>
      <c r="E126" s="259"/>
      <c r="O126" s="54"/>
      <c r="P126" s="54"/>
      <c r="Q126" s="54"/>
      <c r="R126" s="54"/>
      <c r="S126" s="54"/>
      <c r="V126" s="13">
        <v>0.465</v>
      </c>
    </row>
    <row r="127" ht="12.75">
      <c r="V127" s="13">
        <v>0.26</v>
      </c>
    </row>
    <row r="128" ht="12.75">
      <c r="V128" s="13">
        <v>0.55</v>
      </c>
    </row>
    <row r="129" ht="12.75">
      <c r="V129" s="13">
        <v>0.315</v>
      </c>
    </row>
    <row r="130" spans="19:22" ht="12.75">
      <c r="S130" s="133"/>
      <c r="V130" s="13">
        <v>0.1</v>
      </c>
    </row>
    <row r="131" ht="12.75">
      <c r="V131" s="13">
        <v>0.15</v>
      </c>
    </row>
    <row r="132" ht="12.75">
      <c r="V132" s="14"/>
    </row>
  </sheetData>
  <sheetProtection sheet="1" selectLockedCells="1"/>
  <mergeCells count="127">
    <mergeCell ref="D102:M102"/>
    <mergeCell ref="D103:M103"/>
    <mergeCell ref="D104:M104"/>
    <mergeCell ref="A100:A104"/>
    <mergeCell ref="B100:C104"/>
    <mergeCell ref="D100:M100"/>
    <mergeCell ref="D101:M101"/>
    <mergeCell ref="D90:M90"/>
    <mergeCell ref="C51:D51"/>
    <mergeCell ref="B69:M69"/>
    <mergeCell ref="A73:S74"/>
    <mergeCell ref="G50:I50"/>
    <mergeCell ref="E52:F52"/>
    <mergeCell ref="G51:I51"/>
    <mergeCell ref="C50:D50"/>
    <mergeCell ref="E50:F50"/>
    <mergeCell ref="D96:M96"/>
    <mergeCell ref="D97:M97"/>
    <mergeCell ref="D98:M98"/>
    <mergeCell ref="D91:M91"/>
    <mergeCell ref="O3:O4"/>
    <mergeCell ref="P3:P4"/>
    <mergeCell ref="N8:S9"/>
    <mergeCell ref="D92:M92"/>
    <mergeCell ref="D94:M94"/>
    <mergeCell ref="D95:M95"/>
    <mergeCell ref="A48:M48"/>
    <mergeCell ref="A46:M46"/>
    <mergeCell ref="B40:M40"/>
    <mergeCell ref="B42:M42"/>
    <mergeCell ref="C3:D3"/>
    <mergeCell ref="E3:F3"/>
    <mergeCell ref="C4:D4"/>
    <mergeCell ref="E4:F4"/>
    <mergeCell ref="A38:S39"/>
    <mergeCell ref="A37:M37"/>
    <mergeCell ref="A87:S87"/>
    <mergeCell ref="A88:A92"/>
    <mergeCell ref="B88:C92"/>
    <mergeCell ref="B76:M76"/>
    <mergeCell ref="A81:S81"/>
    <mergeCell ref="B77:M77"/>
    <mergeCell ref="B78:M78"/>
    <mergeCell ref="B80:M80"/>
    <mergeCell ref="A82:A86"/>
    <mergeCell ref="D89:M89"/>
    <mergeCell ref="A93:S93"/>
    <mergeCell ref="D88:M88"/>
    <mergeCell ref="S3:S5"/>
    <mergeCell ref="N50:N51"/>
    <mergeCell ref="O50:O51"/>
    <mergeCell ref="P50:P51"/>
    <mergeCell ref="Q50:Q51"/>
    <mergeCell ref="D82:M82"/>
    <mergeCell ref="D83:M83"/>
    <mergeCell ref="B75:M75"/>
    <mergeCell ref="B113:M113"/>
    <mergeCell ref="B112:M112"/>
    <mergeCell ref="A107:S108"/>
    <mergeCell ref="A109:M109"/>
    <mergeCell ref="A110:S111"/>
    <mergeCell ref="A106:M106"/>
    <mergeCell ref="A115:M115"/>
    <mergeCell ref="A124:M124"/>
    <mergeCell ref="A122:S123"/>
    <mergeCell ref="A121:M121"/>
    <mergeCell ref="A116:S117"/>
    <mergeCell ref="A118:M118"/>
    <mergeCell ref="A119:S120"/>
    <mergeCell ref="B67:M67"/>
    <mergeCell ref="B68:M68"/>
    <mergeCell ref="B70:M70"/>
    <mergeCell ref="A72:M72"/>
    <mergeCell ref="B82:C86"/>
    <mergeCell ref="D84:M84"/>
    <mergeCell ref="D85:M85"/>
    <mergeCell ref="D86:M86"/>
    <mergeCell ref="A64:M64"/>
    <mergeCell ref="A65:S66"/>
    <mergeCell ref="A49:S49"/>
    <mergeCell ref="A51:B51"/>
    <mergeCell ref="A52:B52"/>
    <mergeCell ref="E51:F51"/>
    <mergeCell ref="C52:D52"/>
    <mergeCell ref="A58:M58"/>
    <mergeCell ref="A59:S60"/>
    <mergeCell ref="B61:M61"/>
    <mergeCell ref="A20:S21"/>
    <mergeCell ref="D8:H8"/>
    <mergeCell ref="I8:I9"/>
    <mergeCell ref="A53:S54"/>
    <mergeCell ref="B56:M56"/>
    <mergeCell ref="B62:M62"/>
    <mergeCell ref="A50:B50"/>
    <mergeCell ref="G52:I52"/>
    <mergeCell ref="R50:R51"/>
    <mergeCell ref="S50:S52"/>
    <mergeCell ref="N3:N4"/>
    <mergeCell ref="C5:D5"/>
    <mergeCell ref="E5:F5"/>
    <mergeCell ref="L8:L9"/>
    <mergeCell ref="M8:M9"/>
    <mergeCell ref="K8:K9"/>
    <mergeCell ref="J8:J9"/>
    <mergeCell ref="G3:I3"/>
    <mergeCell ref="G4:I4"/>
    <mergeCell ref="J3:M5"/>
    <mergeCell ref="A4:B4"/>
    <mergeCell ref="A5:B5"/>
    <mergeCell ref="J50:M52"/>
    <mergeCell ref="A3:B3"/>
    <mergeCell ref="Q3:Q4"/>
    <mergeCell ref="R3:R4"/>
    <mergeCell ref="A6:S7"/>
    <mergeCell ref="B43:M43"/>
    <mergeCell ref="B44:M44"/>
    <mergeCell ref="G5:I5"/>
    <mergeCell ref="B41:L41"/>
    <mergeCell ref="B126:C126"/>
    <mergeCell ref="D126:E126"/>
    <mergeCell ref="A1:S1"/>
    <mergeCell ref="A2:S2"/>
    <mergeCell ref="A8:A9"/>
    <mergeCell ref="B8:B9"/>
    <mergeCell ref="C8:C9"/>
    <mergeCell ref="A94:A98"/>
    <mergeCell ref="B94:C98"/>
  </mergeCells>
  <dataValidations count="1">
    <dataValidation type="whole" operator="notBetween" allowBlank="1" showInputMessage="1" showErrorMessage="1" sqref="N55:R56">
      <formula1>1</formula1>
      <formula2>4999</formula2>
    </dataValidation>
  </dataValidations>
  <printOptions horizontalCentered="1"/>
  <pageMargins left="0.42" right="0.25" top="0.75" bottom="0.75" header="0.22" footer="0.3"/>
  <pageSetup fitToHeight="2" horizontalDpi="600" verticalDpi="600" orientation="landscape" scale="38"/>
  <headerFooter>
    <oddFooter>&amp;R&amp;12Grant Proposal Budget
Cumulative
Page &amp;P of &amp;N</oddFooter>
  </headerFooter>
  <rowBreaks count="1" manualBreakCount="1">
    <brk id="48" max="19"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BSD-MIS</dc:creator>
  <cp:keywords/>
  <dc:description/>
  <cp:lastModifiedBy>WVU</cp:lastModifiedBy>
  <cp:lastPrinted>2012-06-07T18:24:40Z</cp:lastPrinted>
  <dcterms:created xsi:type="dcterms:W3CDTF">1997-09-18T19:54:31Z</dcterms:created>
  <dcterms:modified xsi:type="dcterms:W3CDTF">2022-05-26T04:46:06Z</dcterms:modified>
  <cp:category/>
  <cp:version/>
  <cp:contentType/>
  <cp:contentStatus/>
</cp:coreProperties>
</file>